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Level III Status and HR sheet" sheetId="6" r:id="rId1"/>
    <sheet name="Training Level III" sheetId="8" r:id="rId2"/>
    <sheet name="Infra Status Level III" sheetId="9" r:id="rId3"/>
    <sheet name="Budget L-3" sheetId="10" r:id="rId4"/>
  </sheets>
  <definedNames>
    <definedName name="_xlnm.Print_Area" localSheetId="3">'Budget L-3'!$A$1:$F$57</definedName>
  </definedNames>
  <calcPr calcId="125725"/>
</workbook>
</file>

<file path=xl/calcChain.xml><?xml version="1.0" encoding="utf-8"?>
<calcChain xmlns="http://schemas.openxmlformats.org/spreadsheetml/2006/main">
  <c r="C22" i="10"/>
  <c r="C26"/>
  <c r="C24" l="1"/>
  <c r="D6"/>
  <c r="D7"/>
  <c r="D13"/>
  <c r="D14"/>
  <c r="D15"/>
  <c r="D5"/>
  <c r="D30"/>
  <c r="C16"/>
  <c r="C33"/>
  <c r="C25"/>
  <c r="C23"/>
  <c r="C18"/>
  <c r="B10"/>
  <c r="B11"/>
  <c r="D11" s="1"/>
  <c r="B12"/>
  <c r="D12" s="1"/>
  <c r="F12" i="6"/>
  <c r="G12"/>
  <c r="H12"/>
  <c r="I12"/>
  <c r="J12"/>
  <c r="K12"/>
  <c r="L12"/>
  <c r="M12"/>
  <c r="N12"/>
  <c r="B9" i="10" s="1"/>
  <c r="D9" s="1"/>
  <c r="O12" i="6"/>
  <c r="P12"/>
  <c r="E12"/>
  <c r="J8"/>
  <c r="E17" i="9"/>
  <c r="F17"/>
  <c r="G17"/>
  <c r="H17"/>
  <c r="I17"/>
  <c r="J17"/>
  <c r="K17"/>
  <c r="E18"/>
  <c r="B35" i="10" s="1"/>
  <c r="D35" s="1"/>
  <c r="F18" i="9"/>
  <c r="B39" i="10" s="1"/>
  <c r="D39" s="1"/>
  <c r="G18" i="9"/>
  <c r="B41" i="10" s="1"/>
  <c r="D41" s="1"/>
  <c r="H18" i="9"/>
  <c r="B47" i="10" s="1"/>
  <c r="D47" s="1"/>
  <c r="I18" i="9"/>
  <c r="B45" i="10" s="1"/>
  <c r="D45" s="1"/>
  <c r="J18" i="9"/>
  <c r="B49" i="10" s="1"/>
  <c r="D49" s="1"/>
  <c r="K18" i="9"/>
  <c r="B37" i="10" s="1"/>
  <c r="D37" s="1"/>
  <c r="E19" i="9"/>
  <c r="B36" i="10" s="1"/>
  <c r="D36" s="1"/>
  <c r="F19" i="9"/>
  <c r="B40" i="10" s="1"/>
  <c r="D40" s="1"/>
  <c r="G19" i="9"/>
  <c r="B42" i="10" s="1"/>
  <c r="D42" s="1"/>
  <c r="H19" i="9"/>
  <c r="B44" i="10" s="1"/>
  <c r="D44" s="1"/>
  <c r="I19" i="9"/>
  <c r="B46" i="10" s="1"/>
  <c r="D46" s="1"/>
  <c r="J19" i="9"/>
  <c r="B50" i="10" s="1"/>
  <c r="D50" s="1"/>
  <c r="K19" i="9"/>
  <c r="B38" i="10" s="1"/>
  <c r="D38" s="1"/>
  <c r="D18" i="9"/>
  <c r="B33" i="10" s="1"/>
  <c r="D19" i="9"/>
  <c r="B34" i="10" s="1"/>
  <c r="D34" s="1"/>
  <c r="D17" i="9"/>
  <c r="F8" i="6"/>
  <c r="G8"/>
  <c r="H8"/>
  <c r="I8"/>
  <c r="K8"/>
  <c r="L8"/>
  <c r="B8" i="10" s="1"/>
  <c r="D8" s="1"/>
  <c r="M8" i="6"/>
  <c r="N8"/>
  <c r="O8"/>
  <c r="P8"/>
  <c r="E8"/>
  <c r="E13" i="8"/>
  <c r="F13"/>
  <c r="G13"/>
  <c r="H13"/>
  <c r="I13"/>
  <c r="J13"/>
  <c r="K13"/>
  <c r="L13"/>
  <c r="M13"/>
  <c r="N13"/>
  <c r="O13"/>
  <c r="P13"/>
  <c r="Q13"/>
  <c r="R13"/>
  <c r="S13"/>
  <c r="E14"/>
  <c r="F14"/>
  <c r="B22" i="10" s="1"/>
  <c r="D22" s="1"/>
  <c r="G14" i="8"/>
  <c r="H14"/>
  <c r="I14"/>
  <c r="B26" i="10" s="1"/>
  <c r="D26" s="1"/>
  <c r="J14" i="8"/>
  <c r="B27" i="10" s="1"/>
  <c r="D27" s="1"/>
  <c r="K14" i="8"/>
  <c r="B28" i="10" s="1"/>
  <c r="D28" s="1"/>
  <c r="L14" i="8"/>
  <c r="M14"/>
  <c r="N14"/>
  <c r="O14"/>
  <c r="B18" i="10" s="1"/>
  <c r="D18" s="1"/>
  <c r="P14" i="8"/>
  <c r="Q14"/>
  <c r="B25" i="10" s="1"/>
  <c r="D25" s="1"/>
  <c r="R14" i="8"/>
  <c r="B29" i="10" s="1"/>
  <c r="D29" s="1"/>
  <c r="S14" i="8"/>
  <c r="D14"/>
  <c r="B20" i="10" s="1"/>
  <c r="D20" s="1"/>
  <c r="D13" i="8"/>
  <c r="C31" i="10" l="1"/>
  <c r="B19"/>
  <c r="D19" s="1"/>
  <c r="B21"/>
  <c r="D21" s="1"/>
  <c r="B16"/>
  <c r="D33"/>
  <c r="D10"/>
  <c r="D16" s="1"/>
  <c r="B52"/>
  <c r="D52" s="1"/>
  <c r="B48"/>
  <c r="D48" s="1"/>
  <c r="B51"/>
  <c r="D51" s="1"/>
  <c r="D56" s="1"/>
  <c r="B24"/>
  <c r="D24" s="1"/>
  <c r="B23"/>
  <c r="D23" s="1"/>
  <c r="B43"/>
  <c r="D43" s="1"/>
  <c r="D31" l="1"/>
  <c r="B31"/>
  <c r="D57"/>
</calcChain>
</file>

<file path=xl/sharedStrings.xml><?xml version="1.0" encoding="utf-8"?>
<sst xmlns="http://schemas.openxmlformats.org/spreadsheetml/2006/main" count="199" uniqueCount="119">
  <si>
    <t xml:space="preserve">Delivery Status </t>
  </si>
  <si>
    <t xml:space="preserve">Name and place of facility </t>
  </si>
  <si>
    <t>MO</t>
  </si>
  <si>
    <t>SN</t>
  </si>
  <si>
    <t>ANM</t>
  </si>
  <si>
    <t>LT</t>
  </si>
  <si>
    <t>MTP</t>
  </si>
  <si>
    <t>NSSK</t>
  </si>
  <si>
    <t>SBA</t>
  </si>
  <si>
    <t>F-IMNCI</t>
  </si>
  <si>
    <t>IUCD</t>
  </si>
  <si>
    <t>Staff in Place in numbers</t>
  </si>
  <si>
    <t>IMNCI</t>
  </si>
  <si>
    <t>Others</t>
  </si>
  <si>
    <t xml:space="preserve">Other </t>
  </si>
  <si>
    <t>Completed</t>
  </si>
  <si>
    <t>Required</t>
  </si>
  <si>
    <t>Training status</t>
  </si>
  <si>
    <t>Existing</t>
  </si>
  <si>
    <t>Number of beds</t>
  </si>
  <si>
    <t>Required: New</t>
  </si>
  <si>
    <t xml:space="preserve"> or Rennovation</t>
  </si>
  <si>
    <t xml:space="preserve">Labour Room </t>
  </si>
  <si>
    <t>New Born Care Corner</t>
  </si>
  <si>
    <t>Staff Quarters</t>
  </si>
  <si>
    <t>Specialist (Indicate type)</t>
  </si>
  <si>
    <t>Mini-Lap</t>
  </si>
  <si>
    <t>C-Section</t>
  </si>
  <si>
    <t>EMOC</t>
  </si>
  <si>
    <t>LSAS</t>
  </si>
  <si>
    <t>NSV</t>
  </si>
  <si>
    <t>Lapro Scopy</t>
  </si>
  <si>
    <t>Blood Storage/Blood Bank</t>
  </si>
  <si>
    <t xml:space="preserve">Toilets(M/F) </t>
  </si>
  <si>
    <t>Name of the District:                                                    Name of the Block:                                  Infrastructure Status Level III</t>
  </si>
  <si>
    <t xml:space="preserve">Training Status and Requirment  (MCH Level III)                   Name of the District:                                                   Name of the Block </t>
  </si>
  <si>
    <t>Level III                                                            Facility  and HR Status Sheet</t>
  </si>
  <si>
    <t>Type of facility  DH/SDH/AH/FRU/CHC/Pvt./Others</t>
  </si>
  <si>
    <t>LHV/PHN</t>
  </si>
  <si>
    <t>LHV/ANM/SN ( In Numbers)</t>
  </si>
  <si>
    <t xml:space="preserve"> Status (Specify numbers wherever applicable)</t>
  </si>
  <si>
    <t>OT</t>
  </si>
  <si>
    <t>Average Monthly  Institutional Deliveries  (Based on Jan to June 2010)</t>
  </si>
  <si>
    <t>Staff  required in numbers(indicate : Regular/Contractual )*</t>
  </si>
  <si>
    <t>SNCU/Child stablization Unit</t>
  </si>
  <si>
    <t>Equipments for Maintanence of Cold Chain (ILR/DF)</t>
  </si>
  <si>
    <t>Annual Budget at a Glance Level III</t>
  </si>
  <si>
    <t>Budget Head</t>
  </si>
  <si>
    <t>Additional Requirement</t>
  </si>
  <si>
    <t>Unit Cost (in Rs.)</t>
  </si>
  <si>
    <t>Amount in Rs.</t>
  </si>
  <si>
    <t>Amount by state</t>
  </si>
  <si>
    <t>Extra from Centre</t>
  </si>
  <si>
    <t>Human Resource</t>
  </si>
  <si>
    <t>Specialists:</t>
  </si>
  <si>
    <t>Obs. / Gynaec.</t>
  </si>
  <si>
    <t>Anaesthetist</t>
  </si>
  <si>
    <t>Paediatrician</t>
  </si>
  <si>
    <t>Medical Officer</t>
  </si>
  <si>
    <t>Staff Nurse</t>
  </si>
  <si>
    <t>LHV / PHN</t>
  </si>
  <si>
    <t>Supportive Supervision      [ Clinical supervisor +  Nonmedical supervisor]</t>
  </si>
  <si>
    <t>Mobility support for supervision</t>
  </si>
  <si>
    <t>Any Other (Please Specify)</t>
  </si>
  <si>
    <t>Sub-total 1:</t>
  </si>
  <si>
    <t>Training</t>
  </si>
  <si>
    <t xml:space="preserve">SBA                                             </t>
  </si>
  <si>
    <t>BEmOC (MO)</t>
  </si>
  <si>
    <t>CEmOC</t>
  </si>
  <si>
    <t>Laparoscopy</t>
  </si>
  <si>
    <t>Sub-total 2:</t>
  </si>
  <si>
    <t>Infrastructure</t>
  </si>
  <si>
    <t>Subtotal 3:</t>
  </si>
  <si>
    <t>Grand Total</t>
  </si>
  <si>
    <t>* The HR requirment is to be filled as per the following protocal:</t>
  </si>
  <si>
    <t xml:space="preserve">Fill first against the existing regular  sanctioned  post lying vacant </t>
  </si>
  <si>
    <t>Next step is to redploy the irrational posting  of the HR at non functional facilities</t>
  </si>
  <si>
    <t>The third step is to fill out of sanctioned contractual posts in the districts</t>
  </si>
  <si>
    <t>Final Step is to reflect the additional requirment only when the above steps are fullfilled</t>
  </si>
  <si>
    <r>
      <rPr>
        <b/>
        <sz val="11"/>
        <color indexed="8"/>
        <rFont val="Calibri"/>
        <family val="2"/>
      </rPr>
      <t>Staff Quarters :</t>
    </r>
    <r>
      <rPr>
        <sz val="11"/>
        <color theme="1"/>
        <rFont val="Calibri"/>
        <family val="2"/>
        <scheme val="minor"/>
      </rPr>
      <t xml:space="preserve"> New</t>
    </r>
  </si>
  <si>
    <t>Repair /Rennovation</t>
  </si>
  <si>
    <r>
      <rPr>
        <b/>
        <sz val="11"/>
        <color indexed="8"/>
        <rFont val="Calibri"/>
        <family val="2"/>
      </rPr>
      <t>Beds for patient:</t>
    </r>
    <r>
      <rPr>
        <sz val="11"/>
        <color theme="1"/>
        <rFont val="Calibri"/>
        <family val="2"/>
        <scheme val="minor"/>
      </rPr>
      <t xml:space="preserve"> New </t>
    </r>
  </si>
  <si>
    <r>
      <rPr>
        <b/>
        <sz val="11"/>
        <color indexed="8"/>
        <rFont val="Calibri"/>
        <family val="2"/>
      </rPr>
      <t>Toilets:</t>
    </r>
    <r>
      <rPr>
        <sz val="11"/>
        <color theme="1"/>
        <rFont val="Calibri"/>
        <family val="2"/>
        <scheme val="minor"/>
      </rPr>
      <t xml:space="preserve"> New</t>
    </r>
  </si>
  <si>
    <r>
      <rPr>
        <b/>
        <sz val="11"/>
        <color indexed="8"/>
        <rFont val="Calibri"/>
        <family val="2"/>
      </rPr>
      <t>Labour Room</t>
    </r>
    <r>
      <rPr>
        <sz val="11"/>
        <color theme="1"/>
        <rFont val="Calibri"/>
        <family val="2"/>
        <scheme val="minor"/>
      </rPr>
      <t>: New</t>
    </r>
  </si>
  <si>
    <r>
      <rPr>
        <b/>
        <sz val="11"/>
        <color indexed="8"/>
        <rFont val="Calibri"/>
        <family val="2"/>
      </rPr>
      <t>New Born Corner:</t>
    </r>
    <r>
      <rPr>
        <sz val="11"/>
        <color theme="1"/>
        <rFont val="Calibri"/>
        <family val="2"/>
        <scheme val="minor"/>
      </rPr>
      <t xml:space="preserve"> New</t>
    </r>
  </si>
  <si>
    <t>Cold chain equipments- ILR/ DF</t>
  </si>
  <si>
    <t>Equipments</t>
  </si>
  <si>
    <t>SNCU: New</t>
  </si>
  <si>
    <t>Blood Bank: New</t>
  </si>
  <si>
    <t>Blood Storage (BSU): New</t>
  </si>
  <si>
    <t>Specialist/PG MO /MO-Multiskilled (OBG,PAED, ANAESTH)</t>
  </si>
  <si>
    <t>MO (In Numbers)</t>
  </si>
  <si>
    <t>Equipment (Adeq/ Inadequate)</t>
  </si>
  <si>
    <t>Other Infrastructures required (Water/ Electricity/others)</t>
  </si>
  <si>
    <r>
      <t>OT:</t>
    </r>
    <r>
      <rPr>
        <sz val="11"/>
        <color theme="1"/>
        <rFont val="Calibri"/>
        <family val="2"/>
        <scheme val="minor"/>
      </rPr>
      <t xml:space="preserve"> New</t>
    </r>
  </si>
  <si>
    <r>
      <rPr>
        <b/>
        <sz val="11"/>
        <color indexed="8"/>
        <rFont val="Calibri"/>
        <family val="2"/>
      </rPr>
      <t>Child Stabilisation Unit:</t>
    </r>
    <r>
      <rPr>
        <sz val="11"/>
        <color theme="1"/>
        <rFont val="Calibri"/>
        <family val="2"/>
        <scheme val="minor"/>
      </rPr>
      <t xml:space="preserve"> New</t>
    </r>
  </si>
  <si>
    <t>EXISTING LEVEL III FACILITY</t>
  </si>
  <si>
    <t>Civil Hospital</t>
  </si>
  <si>
    <t>DH</t>
  </si>
  <si>
    <t>Dudhnoi</t>
  </si>
  <si>
    <t>CHC</t>
  </si>
  <si>
    <t>PROPOSED LEVEL III FACILITY</t>
  </si>
  <si>
    <t>Adequate</t>
  </si>
  <si>
    <t>Shadowless lamp:2, Wheel chair:1, cabinet instryment:1, Instrument for delivery;1, Dressing drum:1, sterilizer:1, emergency drug tray:2, Mucas extractor:1, oxygen cylinder:1, C-section instrument:2, Instrument for spinal anaethesia:1</t>
  </si>
  <si>
    <t>ILR/DF</t>
  </si>
  <si>
    <t>Repairing of the water pipelines</t>
  </si>
  <si>
    <t>Lakhipur</t>
  </si>
  <si>
    <t>Sub-Total</t>
  </si>
  <si>
    <t xml:space="preserve">Name of the District:       GOALPARA                                                                         Name of the Block: </t>
  </si>
  <si>
    <t>LAKHIPUR</t>
  </si>
  <si>
    <t>SUB-TOTAL</t>
  </si>
  <si>
    <t>Nirmala</t>
  </si>
  <si>
    <t>PPP</t>
  </si>
  <si>
    <t>FRU</t>
  </si>
  <si>
    <t>Water,electricity, baby warmer etc</t>
  </si>
  <si>
    <t>ILR:1,DF:1</t>
  </si>
  <si>
    <t>Sub-Total Level-III</t>
  </si>
  <si>
    <t>ILR:2,DF:6</t>
  </si>
  <si>
    <t>ILR:2,DF:2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</si>
</sst>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 applyAlignment="1">
      <alignment vertic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8" fillId="0" borderId="1" xfId="0" applyFont="1" applyBorder="1"/>
    <xf numFmtId="0" fontId="7" fillId="0" borderId="1" xfId="0" applyFont="1" applyBorder="1"/>
    <xf numFmtId="0" fontId="0" fillId="0" borderId="1" xfId="0" applyBorder="1"/>
    <xf numFmtId="0" fontId="9" fillId="0" borderId="1" xfId="0" applyFont="1" applyBorder="1"/>
    <xf numFmtId="0" fontId="9" fillId="0" borderId="2" xfId="0" applyFont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7" fillId="9" borderId="1" xfId="0" applyFont="1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8" fillId="0" borderId="1" xfId="0" applyFont="1" applyBorder="1"/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7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E6" sqref="E6"/>
    </sheetView>
  </sheetViews>
  <sheetFormatPr defaultRowHeight="15"/>
  <cols>
    <col min="1" max="1" width="13" customWidth="1"/>
    <col min="2" max="2" width="16.140625" customWidth="1"/>
    <col min="3" max="3" width="19.7109375" customWidth="1"/>
    <col min="4" max="4" width="9.5703125" customWidth="1"/>
    <col min="5" max="5" width="19.140625" customWidth="1"/>
    <col min="6" max="6" width="5.140625" customWidth="1"/>
    <col min="7" max="7" width="4.42578125" customWidth="1"/>
    <col min="8" max="8" width="5.85546875" customWidth="1"/>
    <col min="9" max="9" width="9" customWidth="1"/>
    <col min="10" max="10" width="5.28515625" customWidth="1"/>
    <col min="11" max="11" width="10.28515625" customWidth="1"/>
    <col min="12" max="12" width="5" customWidth="1"/>
    <col min="13" max="13" width="4.85546875" customWidth="1"/>
    <col min="14" max="14" width="6.5703125" customWidth="1"/>
    <col min="15" max="15" width="9.7109375" customWidth="1"/>
    <col min="16" max="16" width="5.42578125" customWidth="1"/>
  </cols>
  <sheetData>
    <row r="1" spans="1:16" ht="15.75">
      <c r="A1" s="72" t="s">
        <v>108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27" customHeight="1">
      <c r="A2" s="73" t="s">
        <v>36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s="4" customFormat="1" ht="53.25" customHeight="1">
      <c r="A3" s="74"/>
      <c r="B3" s="74"/>
      <c r="C3" s="74" t="s">
        <v>0</v>
      </c>
      <c r="D3" s="74"/>
      <c r="E3" s="74" t="s">
        <v>11</v>
      </c>
      <c r="F3" s="74"/>
      <c r="G3" s="74"/>
      <c r="H3" s="74"/>
      <c r="I3" s="74"/>
      <c r="J3" s="74"/>
      <c r="K3" s="75" t="s">
        <v>43</v>
      </c>
      <c r="L3" s="75"/>
      <c r="M3" s="75"/>
      <c r="N3" s="75"/>
      <c r="O3" s="75"/>
      <c r="P3" s="75"/>
    </row>
    <row r="4" spans="1:16" s="5" customFormat="1" ht="60" customHeight="1">
      <c r="A4" s="3" t="s">
        <v>1</v>
      </c>
      <c r="B4" s="3" t="s">
        <v>37</v>
      </c>
      <c r="C4" s="3" t="s">
        <v>42</v>
      </c>
      <c r="D4" s="3" t="s">
        <v>27</v>
      </c>
      <c r="E4" s="3" t="s">
        <v>90</v>
      </c>
      <c r="F4" s="8" t="s">
        <v>2</v>
      </c>
      <c r="G4" s="8" t="s">
        <v>3</v>
      </c>
      <c r="H4" s="8" t="s">
        <v>4</v>
      </c>
      <c r="I4" s="8" t="s">
        <v>38</v>
      </c>
      <c r="J4" s="8" t="s">
        <v>5</v>
      </c>
      <c r="K4" s="8" t="s">
        <v>25</v>
      </c>
      <c r="L4" s="8" t="s">
        <v>2</v>
      </c>
      <c r="M4" s="8" t="s">
        <v>3</v>
      </c>
      <c r="N4" s="8" t="s">
        <v>4</v>
      </c>
      <c r="O4" s="8" t="s">
        <v>38</v>
      </c>
      <c r="P4" s="8" t="s">
        <v>5</v>
      </c>
    </row>
    <row r="5" spans="1:16">
      <c r="A5" s="77" t="s">
        <v>96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</row>
    <row r="6" spans="1:16" ht="30" customHeight="1">
      <c r="A6" s="29" t="s">
        <v>97</v>
      </c>
      <c r="B6" s="30" t="s">
        <v>98</v>
      </c>
      <c r="C6" s="26">
        <v>165</v>
      </c>
      <c r="D6" s="26">
        <v>30</v>
      </c>
      <c r="E6" s="26">
        <v>6</v>
      </c>
      <c r="F6" s="26">
        <v>1</v>
      </c>
      <c r="G6" s="26">
        <v>14</v>
      </c>
      <c r="H6" s="26">
        <v>13</v>
      </c>
      <c r="I6" s="26">
        <v>2</v>
      </c>
      <c r="J6" s="26">
        <v>10</v>
      </c>
      <c r="K6" s="26">
        <v>1</v>
      </c>
      <c r="L6" s="26">
        <v>1</v>
      </c>
      <c r="M6" s="26">
        <v>15</v>
      </c>
      <c r="N6" s="26">
        <v>14</v>
      </c>
      <c r="O6" s="26">
        <v>2</v>
      </c>
      <c r="P6" s="26">
        <v>2</v>
      </c>
    </row>
    <row r="7" spans="1:16" ht="30" customHeight="1">
      <c r="A7" s="29" t="s">
        <v>99</v>
      </c>
      <c r="B7" s="30" t="s">
        <v>113</v>
      </c>
      <c r="C7" s="26">
        <v>87</v>
      </c>
      <c r="D7" s="26">
        <v>3</v>
      </c>
      <c r="E7" s="26">
        <v>4</v>
      </c>
      <c r="F7" s="26">
        <v>3</v>
      </c>
      <c r="G7" s="26">
        <v>6</v>
      </c>
      <c r="H7" s="26">
        <v>3</v>
      </c>
      <c r="I7" s="26">
        <v>2</v>
      </c>
      <c r="J7" s="26">
        <v>2</v>
      </c>
      <c r="K7" s="26">
        <v>2</v>
      </c>
      <c r="L7" s="26">
        <v>0</v>
      </c>
      <c r="M7" s="26"/>
      <c r="N7" s="26">
        <v>2</v>
      </c>
      <c r="O7" s="26">
        <v>0</v>
      </c>
      <c r="P7" s="26">
        <v>0</v>
      </c>
    </row>
    <row r="8" spans="1:16" s="33" customFormat="1" ht="30" customHeight="1">
      <c r="A8" s="80" t="s">
        <v>116</v>
      </c>
      <c r="B8" s="81"/>
      <c r="C8" s="65"/>
      <c r="D8" s="65"/>
      <c r="E8" s="65">
        <f>E7+E6</f>
        <v>10</v>
      </c>
      <c r="F8" s="65">
        <f t="shared" ref="F8:P8" si="0">F7+F6</f>
        <v>4</v>
      </c>
      <c r="G8" s="65">
        <f t="shared" si="0"/>
        <v>20</v>
      </c>
      <c r="H8" s="65">
        <f t="shared" si="0"/>
        <v>16</v>
      </c>
      <c r="I8" s="65">
        <f t="shared" si="0"/>
        <v>4</v>
      </c>
      <c r="J8" s="65">
        <f>J7+J6</f>
        <v>12</v>
      </c>
      <c r="K8" s="65">
        <f t="shared" si="0"/>
        <v>3</v>
      </c>
      <c r="L8" s="65">
        <f t="shared" si="0"/>
        <v>1</v>
      </c>
      <c r="M8" s="65">
        <f t="shared" si="0"/>
        <v>15</v>
      </c>
      <c r="N8" s="65">
        <f t="shared" si="0"/>
        <v>16</v>
      </c>
      <c r="O8" s="65">
        <f t="shared" si="0"/>
        <v>2</v>
      </c>
      <c r="P8" s="65">
        <f t="shared" si="0"/>
        <v>2</v>
      </c>
    </row>
    <row r="9" spans="1:16" ht="30" customHeight="1">
      <c r="A9" s="82" t="s">
        <v>101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1:16" ht="30" customHeight="1">
      <c r="A10" s="40" t="s">
        <v>106</v>
      </c>
      <c r="B10" s="30" t="s">
        <v>100</v>
      </c>
      <c r="C10" s="30">
        <v>168</v>
      </c>
      <c r="D10" s="30">
        <v>0</v>
      </c>
      <c r="E10" s="30">
        <v>0</v>
      </c>
      <c r="F10" s="30">
        <v>4</v>
      </c>
      <c r="G10" s="30">
        <v>5</v>
      </c>
      <c r="H10" s="30">
        <v>4</v>
      </c>
      <c r="I10" s="30">
        <v>2</v>
      </c>
      <c r="J10" s="30">
        <v>2</v>
      </c>
      <c r="K10" s="30">
        <v>2</v>
      </c>
      <c r="L10" s="30">
        <v>2</v>
      </c>
      <c r="M10" s="30">
        <v>0</v>
      </c>
      <c r="N10" s="30">
        <v>0</v>
      </c>
      <c r="O10" s="30">
        <v>0</v>
      </c>
      <c r="P10" s="30">
        <v>0</v>
      </c>
    </row>
    <row r="11" spans="1:16" ht="30" customHeight="1">
      <c r="A11" s="40" t="s">
        <v>111</v>
      </c>
      <c r="B11" s="30" t="s">
        <v>112</v>
      </c>
      <c r="C11" s="30">
        <v>15</v>
      </c>
      <c r="D11" s="30">
        <v>10</v>
      </c>
      <c r="E11" s="30">
        <v>4</v>
      </c>
      <c r="F11" s="30">
        <v>0</v>
      </c>
      <c r="G11" s="30">
        <v>2</v>
      </c>
      <c r="H11" s="30">
        <v>1</v>
      </c>
      <c r="I11" s="30">
        <v>0</v>
      </c>
      <c r="J11" s="30">
        <v>2</v>
      </c>
      <c r="K11" s="30">
        <v>0</v>
      </c>
      <c r="L11" s="30">
        <v>2</v>
      </c>
      <c r="M11" s="30">
        <v>1</v>
      </c>
      <c r="N11" s="30">
        <v>2</v>
      </c>
      <c r="O11" s="30">
        <v>0</v>
      </c>
      <c r="P11" s="30">
        <v>0</v>
      </c>
    </row>
    <row r="12" spans="1:16" ht="30" customHeight="1">
      <c r="A12" s="85" t="s">
        <v>116</v>
      </c>
      <c r="B12" s="86"/>
      <c r="C12" s="65"/>
      <c r="D12" s="65"/>
      <c r="E12" s="65">
        <f>SUM(E10:E11)</f>
        <v>4</v>
      </c>
      <c r="F12" s="65">
        <f t="shared" ref="F12:P12" si="1">SUM(F10:F11)</f>
        <v>4</v>
      </c>
      <c r="G12" s="65">
        <f t="shared" si="1"/>
        <v>7</v>
      </c>
      <c r="H12" s="65">
        <f t="shared" si="1"/>
        <v>5</v>
      </c>
      <c r="I12" s="65">
        <f t="shared" si="1"/>
        <v>2</v>
      </c>
      <c r="J12" s="65">
        <f t="shared" si="1"/>
        <v>4</v>
      </c>
      <c r="K12" s="65">
        <f t="shared" si="1"/>
        <v>2</v>
      </c>
      <c r="L12" s="65">
        <f t="shared" si="1"/>
        <v>4</v>
      </c>
      <c r="M12" s="65">
        <f t="shared" si="1"/>
        <v>1</v>
      </c>
      <c r="N12" s="65">
        <f t="shared" si="1"/>
        <v>2</v>
      </c>
      <c r="O12" s="65">
        <f t="shared" si="1"/>
        <v>0</v>
      </c>
      <c r="P12" s="65">
        <f t="shared" si="1"/>
        <v>0</v>
      </c>
    </row>
    <row r="14" spans="1:16">
      <c r="A14" s="76" t="s">
        <v>74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6">
      <c r="A15" s="76" t="s">
        <v>75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6">
      <c r="A16" s="76" t="s">
        <v>76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>
      <c r="A17" s="76" t="s">
        <v>77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>
      <c r="A18" s="76" t="s">
        <v>78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</sheetData>
  <mergeCells count="15">
    <mergeCell ref="A18:K18"/>
    <mergeCell ref="A3:B3"/>
    <mergeCell ref="A5:P5"/>
    <mergeCell ref="A8:B8"/>
    <mergeCell ref="A14:K14"/>
    <mergeCell ref="A9:P9"/>
    <mergeCell ref="A15:K15"/>
    <mergeCell ref="A16:K16"/>
    <mergeCell ref="A17:K17"/>
    <mergeCell ref="A12:B12"/>
    <mergeCell ref="A1:P1"/>
    <mergeCell ref="A2:P2"/>
    <mergeCell ref="E3:J3"/>
    <mergeCell ref="C3:D3"/>
    <mergeCell ref="K3:P3"/>
  </mergeCells>
  <pageMargins left="0.41" right="0.4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"/>
  <sheetViews>
    <sheetView topLeftCell="A2" zoomScale="84" zoomScaleNormal="84" workbookViewId="0">
      <selection activeCell="H17" sqref="H17"/>
    </sheetView>
  </sheetViews>
  <sheetFormatPr defaultRowHeight="15"/>
  <cols>
    <col min="1" max="1" width="9.5703125" customWidth="1"/>
    <col min="2" max="2" width="16.5703125" customWidth="1"/>
    <col min="3" max="3" width="15.42578125" customWidth="1"/>
    <col min="4" max="4" width="6.85546875" customWidth="1"/>
    <col min="5" max="5" width="7.140625" customWidth="1"/>
    <col min="6" max="6" width="6.42578125" customWidth="1"/>
    <col min="7" max="7" width="7.28515625" customWidth="1"/>
    <col min="8" max="8" width="8.7109375" customWidth="1"/>
    <col min="9" max="9" width="9.42578125" customWidth="1"/>
    <col min="10" max="11" width="7.140625" customWidth="1"/>
    <col min="12" max="12" width="6.5703125" customWidth="1"/>
    <col min="13" max="13" width="9.85546875" customWidth="1"/>
    <col min="14" max="16" width="8" customWidth="1"/>
    <col min="17" max="17" width="8.5703125" customWidth="1"/>
    <col min="18" max="18" width="8.7109375" customWidth="1"/>
    <col min="19" max="19" width="7.5703125" customWidth="1"/>
  </cols>
  <sheetData>
    <row r="1" spans="1:19" ht="42" customHeight="1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51" customHeight="1">
      <c r="A2" s="3" t="s">
        <v>1</v>
      </c>
      <c r="B2" s="3" t="s">
        <v>37</v>
      </c>
      <c r="C2" s="3" t="s">
        <v>17</v>
      </c>
      <c r="D2" s="3"/>
      <c r="E2" s="74" t="s">
        <v>91</v>
      </c>
      <c r="F2" s="74"/>
      <c r="G2" s="74"/>
      <c r="H2" s="74"/>
      <c r="I2" s="74"/>
      <c r="J2" s="74"/>
      <c r="K2" s="74"/>
      <c r="L2" s="74"/>
      <c r="M2" s="74"/>
      <c r="N2" s="97" t="s">
        <v>39</v>
      </c>
      <c r="O2" s="97"/>
      <c r="P2" s="97"/>
      <c r="Q2" s="97"/>
      <c r="R2" s="97"/>
      <c r="S2" s="97"/>
    </row>
    <row r="3" spans="1:19" ht="25.5">
      <c r="A3" s="1"/>
      <c r="B3" s="1"/>
      <c r="C3" s="1"/>
      <c r="D3" s="1" t="s">
        <v>29</v>
      </c>
      <c r="E3" s="7" t="s">
        <v>28</v>
      </c>
      <c r="F3" s="1" t="s">
        <v>6</v>
      </c>
      <c r="G3" s="10" t="s">
        <v>7</v>
      </c>
      <c r="H3" s="7" t="s">
        <v>9</v>
      </c>
      <c r="I3" s="1" t="s">
        <v>26</v>
      </c>
      <c r="J3" s="1" t="s">
        <v>31</v>
      </c>
      <c r="K3" s="1" t="s">
        <v>30</v>
      </c>
      <c r="L3" s="1" t="s">
        <v>10</v>
      </c>
      <c r="M3" s="10" t="s">
        <v>13</v>
      </c>
      <c r="N3" s="10" t="s">
        <v>7</v>
      </c>
      <c r="O3" s="1" t="s">
        <v>8</v>
      </c>
      <c r="P3" s="7" t="s">
        <v>9</v>
      </c>
      <c r="Q3" s="10" t="s">
        <v>12</v>
      </c>
      <c r="R3" s="10" t="s">
        <v>10</v>
      </c>
      <c r="S3" s="12" t="s">
        <v>14</v>
      </c>
    </row>
    <row r="4" spans="1:19" s="28" customFormat="1" ht="30" customHeight="1">
      <c r="A4" s="91" t="s">
        <v>96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19" ht="30" customHeight="1">
      <c r="A5" s="94" t="s">
        <v>97</v>
      </c>
      <c r="B5" s="94" t="s">
        <v>98</v>
      </c>
      <c r="C5" s="1" t="s">
        <v>15</v>
      </c>
      <c r="D5" s="50">
        <v>0</v>
      </c>
      <c r="E5" s="49">
        <v>0</v>
      </c>
      <c r="F5" s="49">
        <v>4</v>
      </c>
      <c r="G5" s="49">
        <v>1</v>
      </c>
      <c r="H5" s="49">
        <v>0</v>
      </c>
      <c r="I5" s="50">
        <v>3</v>
      </c>
      <c r="J5" s="50">
        <v>3</v>
      </c>
      <c r="K5" s="50">
        <v>3</v>
      </c>
      <c r="L5" s="50">
        <v>3</v>
      </c>
      <c r="M5" s="48">
        <v>0</v>
      </c>
      <c r="N5" s="48">
        <v>0</v>
      </c>
      <c r="O5" s="50">
        <v>9</v>
      </c>
      <c r="P5" s="50">
        <v>0</v>
      </c>
      <c r="Q5" s="48">
        <v>0</v>
      </c>
      <c r="R5" s="48">
        <v>0</v>
      </c>
      <c r="S5" s="30">
        <v>0</v>
      </c>
    </row>
    <row r="6" spans="1:19" ht="30" customHeight="1">
      <c r="A6" s="95"/>
      <c r="B6" s="95"/>
      <c r="C6" s="1" t="s">
        <v>16</v>
      </c>
      <c r="D6" s="50">
        <v>2</v>
      </c>
      <c r="E6" s="49">
        <v>2</v>
      </c>
      <c r="F6" s="49">
        <v>0</v>
      </c>
      <c r="G6" s="49">
        <v>2</v>
      </c>
      <c r="H6" s="49">
        <v>3</v>
      </c>
      <c r="I6" s="50">
        <v>0</v>
      </c>
      <c r="J6" s="50">
        <v>1</v>
      </c>
      <c r="K6" s="50">
        <v>1</v>
      </c>
      <c r="L6" s="50">
        <v>1</v>
      </c>
      <c r="M6" s="48">
        <v>0</v>
      </c>
      <c r="N6" s="48">
        <v>3</v>
      </c>
      <c r="O6" s="50">
        <v>18</v>
      </c>
      <c r="P6" s="50">
        <v>5</v>
      </c>
      <c r="Q6" s="48">
        <v>5</v>
      </c>
      <c r="R6" s="48">
        <v>5</v>
      </c>
      <c r="S6" s="30">
        <v>0</v>
      </c>
    </row>
    <row r="7" spans="1:19" ht="30" customHeight="1">
      <c r="A7" s="98" t="s">
        <v>99</v>
      </c>
      <c r="B7" s="94" t="s">
        <v>100</v>
      </c>
      <c r="C7" s="1" t="s">
        <v>15</v>
      </c>
      <c r="D7" s="50">
        <v>1</v>
      </c>
      <c r="E7" s="30">
        <v>0</v>
      </c>
      <c r="F7" s="30">
        <v>0</v>
      </c>
      <c r="G7" s="30">
        <v>0</v>
      </c>
      <c r="H7" s="30">
        <v>0</v>
      </c>
      <c r="I7" s="30">
        <v>1</v>
      </c>
      <c r="J7" s="30">
        <v>0</v>
      </c>
      <c r="K7" s="30">
        <v>0</v>
      </c>
      <c r="L7" s="30">
        <v>1</v>
      </c>
      <c r="M7" s="30">
        <v>4</v>
      </c>
      <c r="N7" s="30">
        <v>0</v>
      </c>
      <c r="O7" s="30">
        <v>2</v>
      </c>
      <c r="P7" s="30">
        <v>0</v>
      </c>
      <c r="Q7" s="30">
        <v>0</v>
      </c>
      <c r="R7" s="30">
        <v>5</v>
      </c>
      <c r="S7" s="30">
        <v>0</v>
      </c>
    </row>
    <row r="8" spans="1:19" ht="30" customHeight="1">
      <c r="A8" s="98"/>
      <c r="B8" s="95"/>
      <c r="C8" s="1" t="s">
        <v>16</v>
      </c>
      <c r="D8" s="50">
        <v>2</v>
      </c>
      <c r="E8" s="30">
        <v>2</v>
      </c>
      <c r="F8" s="30">
        <v>2</v>
      </c>
      <c r="G8" s="30">
        <v>3</v>
      </c>
      <c r="H8" s="30">
        <v>3</v>
      </c>
      <c r="I8" s="30">
        <v>3</v>
      </c>
      <c r="J8" s="30">
        <v>2</v>
      </c>
      <c r="K8" s="30">
        <v>2</v>
      </c>
      <c r="L8" s="30">
        <v>2</v>
      </c>
      <c r="M8" s="30">
        <v>0</v>
      </c>
      <c r="N8" s="30">
        <v>3</v>
      </c>
      <c r="O8" s="30">
        <v>3</v>
      </c>
      <c r="P8" s="30">
        <v>3</v>
      </c>
      <c r="Q8" s="30">
        <v>3</v>
      </c>
      <c r="R8" s="30">
        <v>2</v>
      </c>
      <c r="S8" s="30">
        <v>0</v>
      </c>
    </row>
    <row r="9" spans="1:19" s="37" customFormat="1" ht="30" customHeight="1">
      <c r="A9" s="98" t="s">
        <v>106</v>
      </c>
      <c r="B9" s="97" t="s">
        <v>100</v>
      </c>
      <c r="C9" s="38" t="s">
        <v>15</v>
      </c>
      <c r="D9" s="5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5</v>
      </c>
      <c r="P9" s="30">
        <v>0</v>
      </c>
      <c r="Q9" s="30">
        <v>0</v>
      </c>
      <c r="R9" s="30">
        <v>9</v>
      </c>
      <c r="S9" s="30">
        <v>0</v>
      </c>
    </row>
    <row r="10" spans="1:19" s="37" customFormat="1" ht="30" customHeight="1">
      <c r="A10" s="98"/>
      <c r="B10" s="97"/>
      <c r="C10" s="38" t="s">
        <v>16</v>
      </c>
      <c r="D10" s="50">
        <v>1</v>
      </c>
      <c r="E10" s="30">
        <v>1</v>
      </c>
      <c r="F10" s="30">
        <v>2</v>
      </c>
      <c r="G10" s="30">
        <v>2</v>
      </c>
      <c r="H10" s="30">
        <v>2</v>
      </c>
      <c r="I10" s="30">
        <v>1</v>
      </c>
      <c r="J10" s="30">
        <v>1</v>
      </c>
      <c r="K10" s="30">
        <v>1</v>
      </c>
      <c r="L10" s="30">
        <v>2</v>
      </c>
      <c r="M10" s="30">
        <v>0</v>
      </c>
      <c r="N10" s="30">
        <v>6</v>
      </c>
      <c r="O10" s="30">
        <v>4</v>
      </c>
      <c r="P10" s="30">
        <v>5</v>
      </c>
      <c r="Q10" s="30">
        <v>4</v>
      </c>
      <c r="R10" s="30">
        <v>0</v>
      </c>
      <c r="S10" s="30">
        <v>0</v>
      </c>
    </row>
    <row r="11" spans="1:19" ht="30" customHeight="1">
      <c r="A11" s="98" t="s">
        <v>111</v>
      </c>
      <c r="B11" s="97" t="s">
        <v>112</v>
      </c>
      <c r="C11" s="1" t="s">
        <v>15</v>
      </c>
      <c r="D11" s="5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s="2" customFormat="1" ht="30" customHeight="1">
      <c r="A12" s="98"/>
      <c r="B12" s="97"/>
      <c r="C12" s="1" t="s">
        <v>16</v>
      </c>
      <c r="D12" s="50">
        <v>1</v>
      </c>
      <c r="E12" s="9">
        <v>0</v>
      </c>
      <c r="F12" s="9">
        <v>0</v>
      </c>
      <c r="G12" s="9">
        <v>2</v>
      </c>
      <c r="H12" s="9">
        <v>2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2</v>
      </c>
      <c r="O12" s="9">
        <v>2</v>
      </c>
      <c r="P12" s="9">
        <v>2</v>
      </c>
      <c r="Q12" s="9">
        <v>2</v>
      </c>
      <c r="R12" s="9">
        <v>2</v>
      </c>
      <c r="S12" s="30">
        <v>0</v>
      </c>
    </row>
    <row r="13" spans="1:19" ht="30" customHeight="1">
      <c r="A13" s="87" t="s">
        <v>107</v>
      </c>
      <c r="B13" s="88"/>
      <c r="C13" s="34" t="s">
        <v>15</v>
      </c>
      <c r="D13" s="34">
        <f t="shared" ref="D13:S13" si="0">D5+D7+D11</f>
        <v>1</v>
      </c>
      <c r="E13" s="34">
        <f t="shared" si="0"/>
        <v>0</v>
      </c>
      <c r="F13" s="34">
        <f t="shared" si="0"/>
        <v>4</v>
      </c>
      <c r="G13" s="34">
        <f t="shared" si="0"/>
        <v>1</v>
      </c>
      <c r="H13" s="34">
        <f t="shared" si="0"/>
        <v>0</v>
      </c>
      <c r="I13" s="34">
        <f t="shared" si="0"/>
        <v>4</v>
      </c>
      <c r="J13" s="34">
        <f t="shared" si="0"/>
        <v>3</v>
      </c>
      <c r="K13" s="34">
        <f t="shared" si="0"/>
        <v>3</v>
      </c>
      <c r="L13" s="34">
        <f t="shared" si="0"/>
        <v>4</v>
      </c>
      <c r="M13" s="34">
        <f t="shared" si="0"/>
        <v>4</v>
      </c>
      <c r="N13" s="34">
        <f t="shared" si="0"/>
        <v>0</v>
      </c>
      <c r="O13" s="34">
        <f t="shared" si="0"/>
        <v>11</v>
      </c>
      <c r="P13" s="34">
        <f t="shared" si="0"/>
        <v>0</v>
      </c>
      <c r="Q13" s="34">
        <f t="shared" si="0"/>
        <v>0</v>
      </c>
      <c r="R13" s="34">
        <f t="shared" si="0"/>
        <v>5</v>
      </c>
      <c r="S13" s="34">
        <f t="shared" si="0"/>
        <v>0</v>
      </c>
    </row>
    <row r="14" spans="1:19" ht="30" customHeight="1">
      <c r="A14" s="89"/>
      <c r="B14" s="90"/>
      <c r="C14" s="34" t="s">
        <v>16</v>
      </c>
      <c r="D14" s="34">
        <f t="shared" ref="D14:S14" si="1">D6+D8+D12</f>
        <v>5</v>
      </c>
      <c r="E14" s="34">
        <f t="shared" si="1"/>
        <v>4</v>
      </c>
      <c r="F14" s="34">
        <f t="shared" si="1"/>
        <v>2</v>
      </c>
      <c r="G14" s="34">
        <f t="shared" si="1"/>
        <v>7</v>
      </c>
      <c r="H14" s="34">
        <f t="shared" si="1"/>
        <v>8</v>
      </c>
      <c r="I14" s="34">
        <f t="shared" si="1"/>
        <v>3</v>
      </c>
      <c r="J14" s="34">
        <f t="shared" si="1"/>
        <v>3</v>
      </c>
      <c r="K14" s="34">
        <f t="shared" si="1"/>
        <v>3</v>
      </c>
      <c r="L14" s="34">
        <f t="shared" si="1"/>
        <v>4</v>
      </c>
      <c r="M14" s="34">
        <f t="shared" si="1"/>
        <v>0</v>
      </c>
      <c r="N14" s="34">
        <f t="shared" si="1"/>
        <v>8</v>
      </c>
      <c r="O14" s="34">
        <f t="shared" si="1"/>
        <v>23</v>
      </c>
      <c r="P14" s="34">
        <f t="shared" si="1"/>
        <v>10</v>
      </c>
      <c r="Q14" s="34">
        <f t="shared" si="1"/>
        <v>10</v>
      </c>
      <c r="R14" s="34">
        <f t="shared" si="1"/>
        <v>9</v>
      </c>
      <c r="S14" s="34">
        <f t="shared" si="1"/>
        <v>0</v>
      </c>
    </row>
  </sheetData>
  <mergeCells count="13">
    <mergeCell ref="A1:S1"/>
    <mergeCell ref="N2:S2"/>
    <mergeCell ref="A7:A8"/>
    <mergeCell ref="B7:B8"/>
    <mergeCell ref="A11:A12"/>
    <mergeCell ref="B11:B12"/>
    <mergeCell ref="A9:A10"/>
    <mergeCell ref="B9:B10"/>
    <mergeCell ref="A13:B14"/>
    <mergeCell ref="E2:M2"/>
    <mergeCell ref="A4:S4"/>
    <mergeCell ref="A5:A6"/>
    <mergeCell ref="B5:B6"/>
  </mergeCells>
  <pageMargins left="0.70866141732283505" right="0.70866141732283505" top="0.74803149606299202" bottom="0.74803149606299202" header="0.31496062992126" footer="0.31496062992126"/>
  <pageSetup paperSize="9" scale="75" orientation="landscape" r:id="rId1"/>
  <headerFooter>
    <oddFooter>&amp;LRCH-II SUB PLAN GOALPARA&amp;CLEVEL -III Health Facilty&amp;R&amp;P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topLeftCell="A10" zoomScale="75" zoomScaleNormal="75" workbookViewId="0">
      <selection activeCell="N12" sqref="N12"/>
    </sheetView>
  </sheetViews>
  <sheetFormatPr defaultRowHeight="15"/>
  <cols>
    <col min="1" max="1" width="13.28515625" customWidth="1"/>
    <col min="2" max="2" width="14.85546875" customWidth="1"/>
    <col min="3" max="3" width="18.7109375" customWidth="1"/>
    <col min="4" max="4" width="10.7109375" customWidth="1"/>
    <col min="5" max="5" width="7.42578125" customWidth="1"/>
    <col min="6" max="6" width="5.28515625" customWidth="1"/>
    <col min="7" max="7" width="7" customWidth="1"/>
    <col min="8" max="8" width="9.42578125" customWidth="1"/>
    <col min="9" max="9" width="6.85546875" customWidth="1"/>
    <col min="10" max="10" width="7.28515625" customWidth="1"/>
    <col min="11" max="11" width="6.5703125" customWidth="1"/>
    <col min="12" max="12" width="21.28515625" customWidth="1"/>
    <col min="13" max="13" width="11.5703125" customWidth="1"/>
    <col min="14" max="14" width="12.42578125" customWidth="1"/>
  </cols>
  <sheetData>
    <row r="1" spans="1:14">
      <c r="A1" s="99" t="s">
        <v>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6" customFormat="1" ht="45" customHeight="1">
      <c r="A2" s="102" t="s">
        <v>1</v>
      </c>
      <c r="B2" s="102" t="s">
        <v>37</v>
      </c>
      <c r="C2" s="102" t="s">
        <v>40</v>
      </c>
      <c r="D2" s="102" t="s">
        <v>24</v>
      </c>
      <c r="E2" s="104" t="s">
        <v>19</v>
      </c>
      <c r="F2" s="104" t="s">
        <v>41</v>
      </c>
      <c r="G2" s="102" t="s">
        <v>22</v>
      </c>
      <c r="H2" s="102" t="s">
        <v>44</v>
      </c>
      <c r="I2" s="102" t="s">
        <v>23</v>
      </c>
      <c r="J2" s="102" t="s">
        <v>32</v>
      </c>
      <c r="K2" s="102" t="s">
        <v>33</v>
      </c>
      <c r="L2" s="102" t="s">
        <v>93</v>
      </c>
      <c r="M2" s="102" t="s">
        <v>92</v>
      </c>
      <c r="N2" s="103" t="s">
        <v>45</v>
      </c>
    </row>
    <row r="3" spans="1:14" ht="43.5" customHeight="1">
      <c r="A3" s="102"/>
      <c r="B3" s="102"/>
      <c r="C3" s="102"/>
      <c r="D3" s="102"/>
      <c r="E3" s="104"/>
      <c r="F3" s="104"/>
      <c r="G3" s="102"/>
      <c r="H3" s="102"/>
      <c r="I3" s="102"/>
      <c r="J3" s="102"/>
      <c r="K3" s="102"/>
      <c r="L3" s="102"/>
      <c r="M3" s="102"/>
      <c r="N3" s="103"/>
    </row>
    <row r="4" spans="1:14" s="28" customFormat="1" ht="23.25" customHeight="1">
      <c r="A4" s="106" t="s">
        <v>96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</row>
    <row r="5" spans="1:14">
      <c r="A5" s="109" t="s">
        <v>97</v>
      </c>
      <c r="B5" s="101" t="s">
        <v>98</v>
      </c>
      <c r="C5" s="62" t="s">
        <v>18</v>
      </c>
      <c r="D5" s="43">
        <v>53</v>
      </c>
      <c r="E5" s="42">
        <v>175</v>
      </c>
      <c r="F5" s="42">
        <v>1</v>
      </c>
      <c r="G5" s="43">
        <v>1</v>
      </c>
      <c r="H5" s="43">
        <v>1</v>
      </c>
      <c r="I5" s="43">
        <v>1</v>
      </c>
      <c r="J5" s="43">
        <v>1</v>
      </c>
      <c r="K5" s="43">
        <v>25</v>
      </c>
      <c r="L5" s="51" t="s">
        <v>114</v>
      </c>
      <c r="M5" s="56" t="s">
        <v>102</v>
      </c>
      <c r="N5" s="59" t="s">
        <v>104</v>
      </c>
    </row>
    <row r="6" spans="1:14" ht="25.5">
      <c r="A6" s="110"/>
      <c r="B6" s="101"/>
      <c r="C6" s="62" t="s">
        <v>20</v>
      </c>
      <c r="D6" s="43">
        <v>20</v>
      </c>
      <c r="E6" s="42">
        <v>50</v>
      </c>
      <c r="F6" s="42">
        <v>0</v>
      </c>
      <c r="G6" s="43">
        <v>0</v>
      </c>
      <c r="H6" s="43">
        <v>0</v>
      </c>
      <c r="I6" s="43">
        <v>1</v>
      </c>
      <c r="J6" s="43">
        <v>0</v>
      </c>
      <c r="K6" s="43">
        <v>0</v>
      </c>
      <c r="L6" s="11" t="s">
        <v>105</v>
      </c>
      <c r="M6" s="57">
        <v>0</v>
      </c>
      <c r="N6" s="60">
        <v>0</v>
      </c>
    </row>
    <row r="7" spans="1:14" ht="18.75" customHeight="1">
      <c r="A7" s="111"/>
      <c r="B7" s="101"/>
      <c r="C7" s="62" t="s">
        <v>21</v>
      </c>
      <c r="D7" s="43">
        <v>53</v>
      </c>
      <c r="E7" s="42">
        <v>0</v>
      </c>
      <c r="F7" s="42">
        <v>0</v>
      </c>
      <c r="G7" s="45">
        <v>0</v>
      </c>
      <c r="H7" s="45">
        <v>0</v>
      </c>
      <c r="I7" s="45">
        <v>0</v>
      </c>
      <c r="J7" s="45">
        <v>0</v>
      </c>
      <c r="K7" s="45">
        <v>25</v>
      </c>
      <c r="L7" s="31"/>
      <c r="M7" s="58">
        <v>0</v>
      </c>
      <c r="N7" s="61">
        <v>0</v>
      </c>
    </row>
    <row r="8" spans="1:14" ht="69.75" customHeight="1">
      <c r="A8" s="100" t="s">
        <v>99</v>
      </c>
      <c r="B8" s="101" t="s">
        <v>113</v>
      </c>
      <c r="C8" s="62" t="s">
        <v>18</v>
      </c>
      <c r="D8" s="43">
        <v>14</v>
      </c>
      <c r="E8" s="45">
        <v>30</v>
      </c>
      <c r="F8" s="45">
        <v>1</v>
      </c>
      <c r="G8" s="45">
        <v>1</v>
      </c>
      <c r="H8" s="45">
        <v>0</v>
      </c>
      <c r="I8" s="45">
        <v>1</v>
      </c>
      <c r="J8" s="45">
        <v>1</v>
      </c>
      <c r="K8" s="45">
        <v>7</v>
      </c>
      <c r="L8" s="51" t="s">
        <v>114</v>
      </c>
      <c r="M8" s="44" t="s">
        <v>102</v>
      </c>
      <c r="N8" s="47" t="s">
        <v>115</v>
      </c>
    </row>
    <row r="9" spans="1:14" ht="141">
      <c r="A9" s="100"/>
      <c r="B9" s="101"/>
      <c r="C9" s="62" t="s">
        <v>20</v>
      </c>
      <c r="D9" s="43">
        <v>2</v>
      </c>
      <c r="E9" s="45">
        <v>0</v>
      </c>
      <c r="F9" s="45">
        <v>0</v>
      </c>
      <c r="G9" s="45">
        <v>0</v>
      </c>
      <c r="H9" s="45">
        <v>1</v>
      </c>
      <c r="I9" s="45">
        <v>0</v>
      </c>
      <c r="J9" s="45">
        <v>0</v>
      </c>
      <c r="K9" s="45">
        <v>3</v>
      </c>
      <c r="L9" s="32" t="s">
        <v>103</v>
      </c>
      <c r="M9" s="50">
        <v>0</v>
      </c>
      <c r="N9" s="47" t="s">
        <v>115</v>
      </c>
    </row>
    <row r="10" spans="1:14" ht="43.5" customHeight="1">
      <c r="A10" s="100"/>
      <c r="B10" s="101"/>
      <c r="C10" s="62" t="s">
        <v>21</v>
      </c>
      <c r="D10" s="43">
        <v>8</v>
      </c>
      <c r="E10" s="45">
        <v>0</v>
      </c>
      <c r="F10" s="45">
        <v>0</v>
      </c>
      <c r="G10" s="43">
        <v>0</v>
      </c>
      <c r="H10" s="43">
        <v>0</v>
      </c>
      <c r="I10" s="43">
        <v>0</v>
      </c>
      <c r="J10" s="43">
        <v>1</v>
      </c>
      <c r="K10" s="43">
        <v>0</v>
      </c>
      <c r="L10" s="1"/>
      <c r="M10" s="44">
        <v>0</v>
      </c>
      <c r="N10" s="47">
        <v>0</v>
      </c>
    </row>
    <row r="11" spans="1:14">
      <c r="A11" s="100" t="s">
        <v>109</v>
      </c>
      <c r="B11" s="118" t="s">
        <v>100</v>
      </c>
      <c r="C11" s="62" t="s">
        <v>18</v>
      </c>
      <c r="D11" s="52">
        <v>29</v>
      </c>
      <c r="E11" s="53">
        <v>20</v>
      </c>
      <c r="F11" s="54">
        <v>1</v>
      </c>
      <c r="G11" s="54">
        <v>1</v>
      </c>
      <c r="H11" s="54">
        <v>0</v>
      </c>
      <c r="I11" s="43">
        <v>1</v>
      </c>
      <c r="J11" s="43">
        <v>0</v>
      </c>
      <c r="K11" s="54">
        <v>4</v>
      </c>
      <c r="L11" s="51" t="s">
        <v>114</v>
      </c>
      <c r="M11" s="55" t="s">
        <v>102</v>
      </c>
      <c r="N11" s="55" t="s">
        <v>117</v>
      </c>
    </row>
    <row r="12" spans="1:14" ht="27.75" customHeight="1">
      <c r="A12" s="100"/>
      <c r="B12" s="118"/>
      <c r="C12" s="62" t="s">
        <v>20</v>
      </c>
      <c r="D12" s="52">
        <v>5</v>
      </c>
      <c r="E12" s="53">
        <v>30</v>
      </c>
      <c r="F12" s="54">
        <v>0</v>
      </c>
      <c r="G12" s="54">
        <v>0</v>
      </c>
      <c r="H12" s="54">
        <v>1</v>
      </c>
      <c r="I12" s="43">
        <v>0</v>
      </c>
      <c r="J12" s="43">
        <v>1</v>
      </c>
      <c r="K12" s="54">
        <v>4</v>
      </c>
      <c r="L12" s="32" t="s">
        <v>103</v>
      </c>
      <c r="M12" s="55"/>
      <c r="N12" s="27"/>
    </row>
    <row r="13" spans="1:14" ht="19.5" customHeight="1">
      <c r="A13" s="100"/>
      <c r="B13" s="118"/>
      <c r="C13" s="62" t="s">
        <v>21</v>
      </c>
      <c r="D13" s="52">
        <v>20</v>
      </c>
      <c r="E13" s="53">
        <v>0</v>
      </c>
      <c r="F13" s="54">
        <v>0</v>
      </c>
      <c r="G13" s="54">
        <v>0</v>
      </c>
      <c r="H13" s="54">
        <v>0</v>
      </c>
      <c r="I13" s="45">
        <v>0</v>
      </c>
      <c r="J13" s="45">
        <v>0</v>
      </c>
      <c r="K13" s="54">
        <v>2</v>
      </c>
      <c r="L13" s="13"/>
      <c r="M13" s="55"/>
      <c r="N13" s="27"/>
    </row>
    <row r="14" spans="1:14" s="37" customFormat="1" ht="19.5" customHeight="1">
      <c r="A14" s="119" t="s">
        <v>111</v>
      </c>
      <c r="B14" s="120" t="s">
        <v>112</v>
      </c>
      <c r="C14" s="62" t="s">
        <v>18</v>
      </c>
      <c r="D14" s="43">
        <v>2</v>
      </c>
      <c r="E14" s="42">
        <v>35</v>
      </c>
      <c r="F14" s="42">
        <v>1</v>
      </c>
      <c r="G14" s="45">
        <v>2</v>
      </c>
      <c r="H14" s="45">
        <v>0</v>
      </c>
      <c r="I14" s="45">
        <v>1</v>
      </c>
      <c r="J14" s="45">
        <v>0</v>
      </c>
      <c r="K14" s="45">
        <v>5</v>
      </c>
      <c r="L14" s="51" t="s">
        <v>114</v>
      </c>
      <c r="M14" s="44" t="s">
        <v>102</v>
      </c>
      <c r="N14" s="47" t="s">
        <v>115</v>
      </c>
    </row>
    <row r="15" spans="1:14" s="37" customFormat="1" ht="19.5" customHeight="1">
      <c r="A15" s="119"/>
      <c r="B15" s="120"/>
      <c r="C15" s="62" t="s">
        <v>20</v>
      </c>
      <c r="D15" s="43">
        <v>0</v>
      </c>
      <c r="E15" s="42">
        <v>0</v>
      </c>
      <c r="F15" s="42">
        <v>0</v>
      </c>
      <c r="G15" s="45">
        <v>0</v>
      </c>
      <c r="H15" s="45">
        <v>1</v>
      </c>
      <c r="I15" s="45">
        <v>0</v>
      </c>
      <c r="J15" s="45">
        <v>1</v>
      </c>
      <c r="K15" s="45">
        <v>0</v>
      </c>
      <c r="L15" s="41">
        <v>0</v>
      </c>
      <c r="M15" s="38"/>
      <c r="N15" s="39"/>
    </row>
    <row r="16" spans="1:14" s="37" customFormat="1" ht="19.5" customHeight="1">
      <c r="A16" s="119"/>
      <c r="B16" s="120"/>
      <c r="C16" s="62" t="s">
        <v>21</v>
      </c>
      <c r="D16" s="43">
        <v>0</v>
      </c>
      <c r="E16" s="42">
        <v>0</v>
      </c>
      <c r="F16" s="42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1">
        <v>0</v>
      </c>
      <c r="M16" s="38"/>
      <c r="N16" s="39"/>
    </row>
    <row r="17" spans="1:14">
      <c r="A17" s="112" t="s">
        <v>110</v>
      </c>
      <c r="B17" s="113"/>
      <c r="C17" s="63" t="s">
        <v>18</v>
      </c>
      <c r="D17" s="46">
        <f>D11+D8+D5</f>
        <v>96</v>
      </c>
      <c r="E17" s="46">
        <f t="shared" ref="E17:K17" si="0">E11+E8+E5</f>
        <v>225</v>
      </c>
      <c r="F17" s="46">
        <f t="shared" si="0"/>
        <v>3</v>
      </c>
      <c r="G17" s="46">
        <f t="shared" si="0"/>
        <v>3</v>
      </c>
      <c r="H17" s="46">
        <f t="shared" si="0"/>
        <v>1</v>
      </c>
      <c r="I17" s="46">
        <f t="shared" si="0"/>
        <v>3</v>
      </c>
      <c r="J17" s="46">
        <f t="shared" si="0"/>
        <v>2</v>
      </c>
      <c r="K17" s="46">
        <f t="shared" si="0"/>
        <v>36</v>
      </c>
      <c r="L17" s="36"/>
      <c r="M17" s="105"/>
      <c r="N17" s="121"/>
    </row>
    <row r="18" spans="1:14">
      <c r="A18" s="114"/>
      <c r="B18" s="115"/>
      <c r="C18" s="63" t="s">
        <v>20</v>
      </c>
      <c r="D18" s="46">
        <f t="shared" ref="D18:K19" si="1">D12+D9+D6</f>
        <v>27</v>
      </c>
      <c r="E18" s="46">
        <f t="shared" si="1"/>
        <v>80</v>
      </c>
      <c r="F18" s="46">
        <f t="shared" si="1"/>
        <v>0</v>
      </c>
      <c r="G18" s="46">
        <f t="shared" si="1"/>
        <v>0</v>
      </c>
      <c r="H18" s="46">
        <f t="shared" si="1"/>
        <v>2</v>
      </c>
      <c r="I18" s="46">
        <f t="shared" si="1"/>
        <v>1</v>
      </c>
      <c r="J18" s="46">
        <f t="shared" si="1"/>
        <v>1</v>
      </c>
      <c r="K18" s="46">
        <f t="shared" si="1"/>
        <v>7</v>
      </c>
      <c r="L18" s="36"/>
      <c r="M18" s="105"/>
      <c r="N18" s="121"/>
    </row>
    <row r="19" spans="1:14" ht="18" customHeight="1">
      <c r="A19" s="116"/>
      <c r="B19" s="117"/>
      <c r="C19" s="63" t="s">
        <v>21</v>
      </c>
      <c r="D19" s="46">
        <f t="shared" si="1"/>
        <v>81</v>
      </c>
      <c r="E19" s="46">
        <f t="shared" si="1"/>
        <v>0</v>
      </c>
      <c r="F19" s="46">
        <f t="shared" si="1"/>
        <v>0</v>
      </c>
      <c r="G19" s="46">
        <f t="shared" si="1"/>
        <v>0</v>
      </c>
      <c r="H19" s="46">
        <f t="shared" si="1"/>
        <v>0</v>
      </c>
      <c r="I19" s="46">
        <f t="shared" si="1"/>
        <v>0</v>
      </c>
      <c r="J19" s="46">
        <f t="shared" si="1"/>
        <v>1</v>
      </c>
      <c r="K19" s="46">
        <f t="shared" si="1"/>
        <v>27</v>
      </c>
      <c r="L19" s="35"/>
      <c r="M19" s="105"/>
      <c r="N19" s="121"/>
    </row>
  </sheetData>
  <mergeCells count="27">
    <mergeCell ref="H2:H3"/>
    <mergeCell ref="B5:B7"/>
    <mergeCell ref="M17:M19"/>
    <mergeCell ref="A4:N4"/>
    <mergeCell ref="A5:A7"/>
    <mergeCell ref="A17:B19"/>
    <mergeCell ref="A11:A13"/>
    <mergeCell ref="B11:B13"/>
    <mergeCell ref="A14:A16"/>
    <mergeCell ref="B14:B16"/>
    <mergeCell ref="N17:N19"/>
    <mergeCell ref="A1:N1"/>
    <mergeCell ref="A8:A10"/>
    <mergeCell ref="B8:B10"/>
    <mergeCell ref="C2:C3"/>
    <mergeCell ref="A2:A3"/>
    <mergeCell ref="G2:G3"/>
    <mergeCell ref="N2:N3"/>
    <mergeCell ref="K2:K3"/>
    <mergeCell ref="J2:J3"/>
    <mergeCell ref="D2:D3"/>
    <mergeCell ref="F2:F3"/>
    <mergeCell ref="E2:E3"/>
    <mergeCell ref="B2:B3"/>
    <mergeCell ref="I2:I3"/>
    <mergeCell ref="L2:L3"/>
    <mergeCell ref="M2:M3"/>
  </mergeCells>
  <pageMargins left="0.7" right="0.7" top="0.56999999999999995" bottom="0.48" header="0.2" footer="0.3"/>
  <pageSetup scale="80" orientation="landscape" r:id="rId1"/>
  <headerFooter>
    <oddFooter>&amp;LRCH-II SUB PLAN GOALPARA&amp;CLEVEL-III Health Facility&amp;R&amp;P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57"/>
  <sheetViews>
    <sheetView tabSelected="1" view="pageBreakPreview" topLeftCell="A19" zoomScale="78" zoomScaleSheetLayoutView="78" workbookViewId="0">
      <selection activeCell="L41" sqref="L41"/>
    </sheetView>
  </sheetViews>
  <sheetFormatPr defaultRowHeight="15"/>
  <cols>
    <col min="1" max="1" width="34.7109375" customWidth="1"/>
    <col min="2" max="2" width="12.7109375" bestFit="1" customWidth="1"/>
    <col min="3" max="3" width="15.85546875" bestFit="1" customWidth="1"/>
    <col min="4" max="4" width="13.42578125" bestFit="1" customWidth="1"/>
    <col min="5" max="5" width="14.28515625" customWidth="1"/>
    <col min="6" max="6" width="16.5703125" customWidth="1"/>
  </cols>
  <sheetData>
    <row r="1" spans="1:6" ht="18.75">
      <c r="A1" s="122" t="s">
        <v>46</v>
      </c>
      <c r="B1" s="123"/>
      <c r="C1" s="123"/>
      <c r="D1" s="123"/>
      <c r="E1" s="16"/>
      <c r="F1" s="17"/>
    </row>
    <row r="2" spans="1:6" ht="30">
      <c r="A2" s="18" t="s">
        <v>47</v>
      </c>
      <c r="B2" s="19" t="s">
        <v>48</v>
      </c>
      <c r="C2" s="19" t="s">
        <v>49</v>
      </c>
      <c r="D2" s="19" t="s">
        <v>50</v>
      </c>
      <c r="E2" s="19" t="s">
        <v>51</v>
      </c>
      <c r="F2" s="19" t="s">
        <v>52</v>
      </c>
    </row>
    <row r="3" spans="1:6">
      <c r="A3" s="124" t="s">
        <v>53</v>
      </c>
      <c r="B3" s="124"/>
      <c r="C3" s="124"/>
      <c r="D3" s="124"/>
      <c r="E3" s="15"/>
      <c r="F3" s="15"/>
    </row>
    <row r="4" spans="1:6">
      <c r="A4" s="14" t="s">
        <v>54</v>
      </c>
      <c r="B4" s="15"/>
      <c r="C4" s="15"/>
      <c r="D4" s="15"/>
      <c r="E4" s="15"/>
      <c r="F4" s="15"/>
    </row>
    <row r="5" spans="1:6">
      <c r="A5" s="15" t="s">
        <v>55</v>
      </c>
      <c r="B5" s="30">
        <v>1</v>
      </c>
      <c r="C5" s="20">
        <v>30000</v>
      </c>
      <c r="D5" s="15">
        <f>B5*C5*12</f>
        <v>360000</v>
      </c>
      <c r="E5" s="15"/>
      <c r="F5" s="15"/>
    </row>
    <row r="6" spans="1:6">
      <c r="A6" s="21" t="s">
        <v>56</v>
      </c>
      <c r="B6" s="26">
        <v>1</v>
      </c>
      <c r="C6" s="22">
        <v>30000</v>
      </c>
      <c r="D6" s="64">
        <f t="shared" ref="D6:D15" si="0">B6*C6*12</f>
        <v>360000</v>
      </c>
      <c r="E6" s="15"/>
      <c r="F6" s="15"/>
    </row>
    <row r="7" spans="1:6">
      <c r="A7" s="21" t="s">
        <v>57</v>
      </c>
      <c r="B7" s="26">
        <v>2</v>
      </c>
      <c r="C7" s="22">
        <v>30000</v>
      </c>
      <c r="D7" s="64">
        <f t="shared" si="0"/>
        <v>720000</v>
      </c>
      <c r="E7" s="15"/>
      <c r="F7" s="15"/>
    </row>
    <row r="8" spans="1:6">
      <c r="A8" s="21" t="s">
        <v>58</v>
      </c>
      <c r="B8" s="26">
        <f>'Level III Status and HR sheet'!L8+'Level III Status and HR sheet'!L12</f>
        <v>5</v>
      </c>
      <c r="C8" s="21">
        <v>20000</v>
      </c>
      <c r="D8" s="64">
        <f t="shared" si="0"/>
        <v>1200000</v>
      </c>
      <c r="E8" s="15"/>
      <c r="F8" s="15"/>
    </row>
    <row r="9" spans="1:6">
      <c r="A9" s="21" t="s">
        <v>4</v>
      </c>
      <c r="B9" s="26">
        <f>'Level III Status and HR sheet'!N12+'Level III Status and HR sheet'!N8</f>
        <v>18</v>
      </c>
      <c r="C9" s="21">
        <v>7000</v>
      </c>
      <c r="D9" s="64">
        <f t="shared" si="0"/>
        <v>1512000</v>
      </c>
      <c r="E9" s="15"/>
      <c r="F9" s="15"/>
    </row>
    <row r="10" spans="1:6">
      <c r="A10" s="21" t="s">
        <v>59</v>
      </c>
      <c r="B10" s="26">
        <f>'Level III Status and HR sheet'!L14</f>
        <v>0</v>
      </c>
      <c r="C10" s="21"/>
      <c r="D10" s="64">
        <f t="shared" si="0"/>
        <v>0</v>
      </c>
      <c r="E10" s="15"/>
      <c r="F10" s="15"/>
    </row>
    <row r="11" spans="1:6">
      <c r="A11" s="21" t="s">
        <v>60</v>
      </c>
      <c r="B11" s="26">
        <f>'Level III Status and HR sheet'!L15</f>
        <v>0</v>
      </c>
      <c r="C11" s="21"/>
      <c r="D11" s="64">
        <f t="shared" si="0"/>
        <v>0</v>
      </c>
      <c r="E11" s="15"/>
      <c r="F11" s="15"/>
    </row>
    <row r="12" spans="1:6">
      <c r="A12" s="21" t="s">
        <v>5</v>
      </c>
      <c r="B12" s="26">
        <f>'Level III Status and HR sheet'!L16</f>
        <v>0</v>
      </c>
      <c r="C12" s="21"/>
      <c r="D12" s="64">
        <f t="shared" si="0"/>
        <v>0</v>
      </c>
      <c r="E12" s="15"/>
      <c r="F12" s="15"/>
    </row>
    <row r="13" spans="1:6" ht="30">
      <c r="A13" s="22" t="s">
        <v>61</v>
      </c>
      <c r="B13" s="26"/>
      <c r="C13" s="23"/>
      <c r="D13" s="64">
        <f t="shared" si="0"/>
        <v>0</v>
      </c>
      <c r="E13" s="21"/>
      <c r="F13" s="21"/>
    </row>
    <row r="14" spans="1:6">
      <c r="A14" s="22" t="s">
        <v>62</v>
      </c>
      <c r="B14" s="25"/>
      <c r="C14" s="23"/>
      <c r="D14" s="64">
        <f t="shared" si="0"/>
        <v>0</v>
      </c>
      <c r="E14" s="21"/>
      <c r="F14" s="21"/>
    </row>
    <row r="15" spans="1:6">
      <c r="A15" s="21" t="s">
        <v>63</v>
      </c>
      <c r="B15" s="26"/>
      <c r="C15" s="21"/>
      <c r="D15" s="64">
        <f t="shared" si="0"/>
        <v>0</v>
      </c>
      <c r="E15" s="15"/>
      <c r="F15" s="15"/>
    </row>
    <row r="16" spans="1:6">
      <c r="A16" s="66" t="s">
        <v>64</v>
      </c>
      <c r="B16" s="67">
        <f>SUM(B5:B15)</f>
        <v>27</v>
      </c>
      <c r="C16" s="67">
        <f t="shared" ref="C16:D16" si="1">SUM(C5:C15)</f>
        <v>117000</v>
      </c>
      <c r="D16" s="67">
        <f t="shared" si="1"/>
        <v>4152000</v>
      </c>
      <c r="E16" s="66"/>
      <c r="F16" s="66"/>
    </row>
    <row r="17" spans="1:6">
      <c r="A17" s="125" t="s">
        <v>65</v>
      </c>
      <c r="B17" s="125"/>
      <c r="C17" s="125"/>
      <c r="D17" s="125"/>
      <c r="E17" s="15"/>
      <c r="F17" s="15"/>
    </row>
    <row r="18" spans="1:6">
      <c r="A18" s="127" t="s">
        <v>66</v>
      </c>
      <c r="B18" s="128">
        <f>'Training Level III'!O14</f>
        <v>23</v>
      </c>
      <c r="C18" s="129">
        <f>84135/3</f>
        <v>28045</v>
      </c>
      <c r="D18" s="130">
        <f>B18*C18</f>
        <v>645035</v>
      </c>
      <c r="E18" s="15"/>
      <c r="F18" s="15"/>
    </row>
    <row r="19" spans="1:6">
      <c r="A19" s="131" t="s">
        <v>67</v>
      </c>
      <c r="B19" s="132">
        <f>'Training Level III'!E14</f>
        <v>4</v>
      </c>
      <c r="C19" s="129">
        <v>15000</v>
      </c>
      <c r="D19" s="130">
        <f t="shared" ref="D19:D30" si="2">B19*C19</f>
        <v>60000</v>
      </c>
      <c r="E19" s="15"/>
      <c r="F19" s="27"/>
    </row>
    <row r="20" spans="1:6">
      <c r="A20" s="131" t="s">
        <v>29</v>
      </c>
      <c r="B20" s="130">
        <f>'Training Level III'!D14</f>
        <v>5</v>
      </c>
      <c r="C20" s="129">
        <v>136000</v>
      </c>
      <c r="D20" s="130">
        <f t="shared" si="2"/>
        <v>680000</v>
      </c>
      <c r="E20" s="15"/>
      <c r="F20" s="15"/>
    </row>
    <row r="21" spans="1:6">
      <c r="A21" s="131" t="s">
        <v>68</v>
      </c>
      <c r="B21" s="130">
        <f>'Training Level III'!E14</f>
        <v>4</v>
      </c>
      <c r="C21" s="129">
        <v>138000</v>
      </c>
      <c r="D21" s="130">
        <f t="shared" si="2"/>
        <v>552000</v>
      </c>
      <c r="E21" s="15"/>
      <c r="F21" s="15"/>
    </row>
    <row r="22" spans="1:6">
      <c r="A22" s="131" t="s">
        <v>6</v>
      </c>
      <c r="B22" s="130">
        <f>'Training Level III'!F14</f>
        <v>2</v>
      </c>
      <c r="C22" s="129">
        <f>90938/5</f>
        <v>18187.599999999999</v>
      </c>
      <c r="D22" s="130">
        <f t="shared" si="2"/>
        <v>36375.199999999997</v>
      </c>
      <c r="E22" s="15"/>
      <c r="F22" s="15"/>
    </row>
    <row r="23" spans="1:6">
      <c r="A23" s="131" t="s">
        <v>7</v>
      </c>
      <c r="B23" s="130">
        <f>'Training Level III'!G14+'Training Level III'!N14</f>
        <v>15</v>
      </c>
      <c r="C23" s="129">
        <f>88000/16</f>
        <v>5500</v>
      </c>
      <c r="D23" s="130">
        <f t="shared" si="2"/>
        <v>82500</v>
      </c>
      <c r="E23" s="15"/>
      <c r="F23" s="15"/>
    </row>
    <row r="24" spans="1:6" ht="17.25" customHeight="1">
      <c r="A24" s="131" t="s">
        <v>9</v>
      </c>
      <c r="B24" s="130">
        <f>'Training Level III'!H14+'Training Level III'!P14</f>
        <v>18</v>
      </c>
      <c r="C24" s="130">
        <f>210680/16</f>
        <v>13167.5</v>
      </c>
      <c r="D24" s="130">
        <f t="shared" si="2"/>
        <v>237015</v>
      </c>
      <c r="E24" s="15"/>
      <c r="F24" s="15"/>
    </row>
    <row r="25" spans="1:6">
      <c r="A25" s="131" t="s">
        <v>12</v>
      </c>
      <c r="B25" s="130">
        <f>'Training Level III'!Q14</f>
        <v>10</v>
      </c>
      <c r="C25" s="129">
        <f>171370/24</f>
        <v>7140.416666666667</v>
      </c>
      <c r="D25" s="130">
        <f t="shared" si="2"/>
        <v>71404.166666666672</v>
      </c>
      <c r="E25" s="15"/>
      <c r="F25" s="15"/>
    </row>
    <row r="26" spans="1:6">
      <c r="A26" s="131" t="s">
        <v>26</v>
      </c>
      <c r="B26" s="130">
        <f>'Training Level III'!I14</f>
        <v>3</v>
      </c>
      <c r="C26" s="130">
        <f>34650/2</f>
        <v>17325</v>
      </c>
      <c r="D26" s="130">
        <f t="shared" si="2"/>
        <v>51975</v>
      </c>
      <c r="E26" s="15"/>
      <c r="F26" s="15"/>
    </row>
    <row r="27" spans="1:6">
      <c r="A27" s="131" t="s">
        <v>69</v>
      </c>
      <c r="B27" s="130">
        <f>'Training Level III'!J14</f>
        <v>3</v>
      </c>
      <c r="C27" s="130"/>
      <c r="D27" s="130">
        <f t="shared" si="2"/>
        <v>0</v>
      </c>
      <c r="E27" s="15"/>
      <c r="F27" s="15"/>
    </row>
    <row r="28" spans="1:6">
      <c r="A28" s="131" t="s">
        <v>30</v>
      </c>
      <c r="B28" s="130">
        <f>'Training Level III'!K14</f>
        <v>3</v>
      </c>
      <c r="C28" s="130"/>
      <c r="D28" s="130">
        <f t="shared" si="2"/>
        <v>0</v>
      </c>
      <c r="E28" s="15"/>
      <c r="F28" s="15"/>
    </row>
    <row r="29" spans="1:6">
      <c r="A29" s="131" t="s">
        <v>10</v>
      </c>
      <c r="B29" s="130">
        <f>'Training Level III'!L14+'Training Level III'!R14</f>
        <v>13</v>
      </c>
      <c r="C29" s="130">
        <v>4843</v>
      </c>
      <c r="D29" s="130">
        <f t="shared" si="2"/>
        <v>62959</v>
      </c>
      <c r="E29" s="15"/>
      <c r="F29" s="15"/>
    </row>
    <row r="30" spans="1:6">
      <c r="A30" s="131" t="s">
        <v>63</v>
      </c>
      <c r="B30" s="130"/>
      <c r="C30" s="130"/>
      <c r="D30" s="130">
        <f t="shared" si="2"/>
        <v>0</v>
      </c>
      <c r="E30" s="15"/>
      <c r="F30" s="15"/>
    </row>
    <row r="31" spans="1:6">
      <c r="A31" s="66" t="s">
        <v>70</v>
      </c>
      <c r="B31" s="67">
        <f>SUM(B18:B30)</f>
        <v>103</v>
      </c>
      <c r="C31" s="67">
        <f t="shared" ref="C31:D31" si="3">SUM(C18:C30)</f>
        <v>383208.51666666666</v>
      </c>
      <c r="D31" s="67">
        <f t="shared" si="3"/>
        <v>2479263.3666666667</v>
      </c>
      <c r="E31" s="66"/>
      <c r="F31" s="66"/>
    </row>
    <row r="32" spans="1:6">
      <c r="A32" s="126" t="s">
        <v>71</v>
      </c>
      <c r="B32" s="126"/>
      <c r="C32" s="126"/>
      <c r="D32" s="126"/>
      <c r="E32" s="15"/>
      <c r="F32" s="15"/>
    </row>
    <row r="33" spans="1:6">
      <c r="A33" s="22" t="s">
        <v>79</v>
      </c>
      <c r="B33" s="26">
        <f>'Infra Status Level III'!D18</f>
        <v>27</v>
      </c>
      <c r="C33" s="21">
        <f>2880000/3</f>
        <v>960000</v>
      </c>
      <c r="D33" s="21">
        <f>B33*C33</f>
        <v>25920000</v>
      </c>
      <c r="E33" s="15"/>
      <c r="F33" s="15"/>
    </row>
    <row r="34" spans="1:6">
      <c r="A34" s="22" t="s">
        <v>80</v>
      </c>
      <c r="B34" s="26">
        <f>'Infra Status Level III'!D19</f>
        <v>81</v>
      </c>
      <c r="C34" s="21">
        <v>100000</v>
      </c>
      <c r="D34" s="21">
        <f>B34*C34</f>
        <v>8100000</v>
      </c>
      <c r="E34" s="15"/>
      <c r="F34" s="15"/>
    </row>
    <row r="35" spans="1:6">
      <c r="A35" s="22" t="s">
        <v>81</v>
      </c>
      <c r="B35" s="26">
        <f>'Infra Status Level III'!E18</f>
        <v>80</v>
      </c>
      <c r="C35" s="21">
        <v>4000</v>
      </c>
      <c r="D35" s="21">
        <f t="shared" ref="D35:D42" si="4">B35*C35</f>
        <v>320000</v>
      </c>
      <c r="E35" s="15"/>
      <c r="F35" s="15"/>
    </row>
    <row r="36" spans="1:6">
      <c r="A36" s="22" t="s">
        <v>80</v>
      </c>
      <c r="B36" s="26">
        <f>'Infra Status Level III'!E19</f>
        <v>0</v>
      </c>
      <c r="C36" s="21"/>
      <c r="D36" s="21">
        <f t="shared" si="4"/>
        <v>0</v>
      </c>
      <c r="E36" s="15"/>
      <c r="F36" s="15"/>
    </row>
    <row r="37" spans="1:6">
      <c r="A37" s="21" t="s">
        <v>82</v>
      </c>
      <c r="B37" s="26">
        <f>'Infra Status Level III'!K18</f>
        <v>7</v>
      </c>
      <c r="C37" s="21">
        <v>50000</v>
      </c>
      <c r="D37" s="21">
        <f t="shared" si="4"/>
        <v>350000</v>
      </c>
      <c r="E37" s="15"/>
      <c r="F37" s="15"/>
    </row>
    <row r="38" spans="1:6">
      <c r="A38" s="22" t="s">
        <v>80</v>
      </c>
      <c r="B38" s="26">
        <f>'Infra Status Level III'!K19</f>
        <v>27</v>
      </c>
      <c r="C38" s="21">
        <v>15000</v>
      </c>
      <c r="D38" s="21">
        <f t="shared" si="4"/>
        <v>405000</v>
      </c>
      <c r="E38" s="15"/>
      <c r="F38" s="15"/>
    </row>
    <row r="39" spans="1:6">
      <c r="A39" s="24" t="s">
        <v>94</v>
      </c>
      <c r="B39" s="26">
        <f>'Infra Status Level III'!F18</f>
        <v>0</v>
      </c>
      <c r="C39" s="21"/>
      <c r="D39" s="21">
        <f t="shared" si="4"/>
        <v>0</v>
      </c>
      <c r="E39" s="15"/>
      <c r="F39" s="15"/>
    </row>
    <row r="40" spans="1:6">
      <c r="A40" s="22" t="s">
        <v>80</v>
      </c>
      <c r="B40" s="26">
        <f>'Infra Status Level III'!F19</f>
        <v>0</v>
      </c>
      <c r="C40" s="21"/>
      <c r="D40" s="21">
        <f t="shared" si="4"/>
        <v>0</v>
      </c>
      <c r="E40" s="15"/>
      <c r="F40" s="15"/>
    </row>
    <row r="41" spans="1:6">
      <c r="A41" s="22" t="s">
        <v>83</v>
      </c>
      <c r="B41" s="26">
        <f>'Infra Status Level III'!G18</f>
        <v>0</v>
      </c>
      <c r="C41" s="21"/>
      <c r="D41" s="21">
        <f t="shared" si="4"/>
        <v>0</v>
      </c>
      <c r="E41" s="15"/>
      <c r="F41" s="15"/>
    </row>
    <row r="42" spans="1:6">
      <c r="A42" s="22" t="s">
        <v>80</v>
      </c>
      <c r="B42" s="26">
        <f>'Infra Status Level III'!G19</f>
        <v>0</v>
      </c>
      <c r="C42" s="21"/>
      <c r="D42" s="21">
        <f t="shared" si="4"/>
        <v>0</v>
      </c>
      <c r="E42" s="15"/>
      <c r="F42" s="15"/>
    </row>
    <row r="43" spans="1:6">
      <c r="A43" s="21" t="s">
        <v>95</v>
      </c>
      <c r="B43" s="26">
        <f>'Infra Status Level III'!H18</f>
        <v>2</v>
      </c>
      <c r="C43" s="21">
        <v>600000</v>
      </c>
      <c r="D43" s="21">
        <f>B43*C43</f>
        <v>1200000</v>
      </c>
      <c r="E43" s="15"/>
      <c r="F43" s="15"/>
    </row>
    <row r="44" spans="1:6">
      <c r="A44" s="22" t="s">
        <v>80</v>
      </c>
      <c r="B44" s="26">
        <f>'Infra Status Level III'!H19</f>
        <v>0</v>
      </c>
      <c r="C44" s="21"/>
      <c r="D44" s="21">
        <f t="shared" ref="D44:D52" si="5">B44*C44</f>
        <v>0</v>
      </c>
      <c r="E44" s="15"/>
      <c r="F44" s="15"/>
    </row>
    <row r="45" spans="1:6">
      <c r="A45" s="21" t="s">
        <v>84</v>
      </c>
      <c r="B45" s="26">
        <f>'Infra Status Level III'!I18</f>
        <v>1</v>
      </c>
      <c r="C45" s="21">
        <v>80000</v>
      </c>
      <c r="D45" s="21">
        <f t="shared" si="5"/>
        <v>80000</v>
      </c>
      <c r="E45" s="15"/>
      <c r="F45" s="15"/>
    </row>
    <row r="46" spans="1:6">
      <c r="A46" s="22" t="s">
        <v>80</v>
      </c>
      <c r="B46" s="26">
        <f>'Infra Status Level III'!I19</f>
        <v>0</v>
      </c>
      <c r="C46" s="21"/>
      <c r="D46" s="21">
        <f t="shared" si="5"/>
        <v>0</v>
      </c>
      <c r="E46" s="15"/>
      <c r="F46" s="15"/>
    </row>
    <row r="47" spans="1:6">
      <c r="A47" s="21" t="s">
        <v>87</v>
      </c>
      <c r="B47" s="26">
        <f>'Infra Status Level III'!H18</f>
        <v>2</v>
      </c>
      <c r="C47" s="21">
        <v>5000000</v>
      </c>
      <c r="D47" s="21">
        <f t="shared" si="5"/>
        <v>10000000</v>
      </c>
      <c r="E47" s="15"/>
      <c r="F47" s="15"/>
    </row>
    <row r="48" spans="1:6">
      <c r="A48" s="22" t="s">
        <v>80</v>
      </c>
      <c r="B48" s="26">
        <f>'Infra Status Level III'!H19</f>
        <v>0</v>
      </c>
      <c r="C48" s="21"/>
      <c r="D48" s="21">
        <f t="shared" si="5"/>
        <v>0</v>
      </c>
      <c r="E48" s="15"/>
      <c r="F48" s="15"/>
    </row>
    <row r="49" spans="1:6">
      <c r="A49" s="24" t="s">
        <v>88</v>
      </c>
      <c r="B49" s="26">
        <f>'Infra Status Level III'!J18</f>
        <v>1</v>
      </c>
      <c r="C49" s="21">
        <v>200000</v>
      </c>
      <c r="D49" s="21">
        <f t="shared" si="5"/>
        <v>200000</v>
      </c>
      <c r="E49" s="15"/>
      <c r="F49" s="15"/>
    </row>
    <row r="50" spans="1:6">
      <c r="A50" s="22" t="s">
        <v>80</v>
      </c>
      <c r="B50" s="26">
        <f>'Infra Status Level III'!J19</f>
        <v>1</v>
      </c>
      <c r="C50" s="21"/>
      <c r="D50" s="21">
        <f t="shared" si="5"/>
        <v>0</v>
      </c>
      <c r="E50" s="15"/>
      <c r="F50" s="15"/>
    </row>
    <row r="51" spans="1:6">
      <c r="A51" s="24" t="s">
        <v>89</v>
      </c>
      <c r="B51" s="26">
        <f>'Infra Status Level III'!J18</f>
        <v>1</v>
      </c>
      <c r="C51" s="21">
        <v>200000</v>
      </c>
      <c r="D51" s="21">
        <f t="shared" si="5"/>
        <v>200000</v>
      </c>
      <c r="E51" s="15"/>
      <c r="F51" s="15"/>
    </row>
    <row r="52" spans="1:6">
      <c r="A52" s="22" t="s">
        <v>80</v>
      </c>
      <c r="B52" s="26">
        <f>'Infra Status Level III'!J19</f>
        <v>1</v>
      </c>
      <c r="C52" s="21">
        <v>50000</v>
      </c>
      <c r="D52" s="21">
        <f t="shared" si="5"/>
        <v>50000</v>
      </c>
      <c r="E52" s="15"/>
      <c r="F52" s="15"/>
    </row>
    <row r="53" spans="1:6">
      <c r="A53" s="21" t="s">
        <v>63</v>
      </c>
      <c r="B53" s="26"/>
      <c r="C53" s="21"/>
      <c r="D53" s="21"/>
      <c r="E53" s="15"/>
      <c r="F53" s="15"/>
    </row>
    <row r="54" spans="1:6">
      <c r="A54" s="10" t="s">
        <v>85</v>
      </c>
      <c r="B54" s="26" t="s">
        <v>118</v>
      </c>
      <c r="C54" s="21"/>
      <c r="D54" s="21"/>
      <c r="E54" s="15"/>
      <c r="F54" s="15"/>
    </row>
    <row r="55" spans="1:6">
      <c r="A55" s="24" t="s">
        <v>86</v>
      </c>
      <c r="B55" s="25">
        <v>2183</v>
      </c>
      <c r="C55" s="21"/>
      <c r="D55" s="21">
        <v>2884046</v>
      </c>
      <c r="E55" s="15"/>
      <c r="F55" s="15"/>
    </row>
    <row r="56" spans="1:6">
      <c r="A56" s="66" t="s">
        <v>72</v>
      </c>
      <c r="B56" s="67"/>
      <c r="C56" s="68"/>
      <c r="D56" s="66">
        <f>SUM(D33:D55)</f>
        <v>49709046</v>
      </c>
      <c r="E56" s="66"/>
      <c r="F56" s="66"/>
    </row>
    <row r="57" spans="1:6">
      <c r="A57" s="69" t="s">
        <v>73</v>
      </c>
      <c r="B57" s="70"/>
      <c r="C57" s="71"/>
      <c r="D57" s="69">
        <f>D56+D31+D16</f>
        <v>56340309.366666667</v>
      </c>
      <c r="E57" s="69"/>
      <c r="F57" s="69"/>
    </row>
  </sheetData>
  <mergeCells count="4">
    <mergeCell ref="A1:D1"/>
    <mergeCell ref="A3:D3"/>
    <mergeCell ref="A17:D17"/>
    <mergeCell ref="A32:D32"/>
  </mergeCells>
  <pageMargins left="0.47" right="0.33" top="0.38" bottom="0.4" header="0.3" footer="0.3"/>
  <pageSetup scale="85" orientation="portrait" r:id="rId1"/>
  <headerFooter>
    <oddFooter>&amp;LRCH-II SUB PLAN GOALPARA&amp;CLEVEL-III Health Facility(Annual Budget)&amp;R&amp;P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Level III Status and HR sheet</vt:lpstr>
      <vt:lpstr>Training Level III</vt:lpstr>
      <vt:lpstr>Infra Status Level III</vt:lpstr>
      <vt:lpstr>Budget L-3</vt:lpstr>
      <vt:lpstr>'Budget L-3'!Print_Area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2010-10-12T04:49:08Z</dcterms:modified>
</cp:coreProperties>
</file>