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3"/>
  </bookViews>
  <sheets>
    <sheet name="Level II Status and HR sheet" sheetId="6" r:id="rId1"/>
    <sheet name="Training Level II" sheetId="8" r:id="rId2"/>
    <sheet name="Infra Status Level II" sheetId="9" r:id="rId3"/>
    <sheet name="Budget L-2" sheetId="10" r:id="rId4"/>
  </sheets>
  <definedNames>
    <definedName name="_xlnm.Print_Area" localSheetId="3">'Budget L-2'!$A$1:$F$43</definedName>
    <definedName name="_xlnm.Print_Titles" localSheetId="3">'Budget L-2'!$2:$2</definedName>
    <definedName name="_xlnm.Print_Titles" localSheetId="2">'Infra Status Level II'!$1:$3</definedName>
    <definedName name="_xlnm.Print_Titles" localSheetId="0">'Level II Status and HR sheet'!$3:$4</definedName>
    <definedName name="_xlnm.Print_Titles" localSheetId="1">'Training Level II'!$1:$3</definedName>
  </definedNames>
  <calcPr calcId="125725"/>
</workbook>
</file>

<file path=xl/calcChain.xml><?xml version="1.0" encoding="utf-8"?>
<calcChain xmlns="http://schemas.openxmlformats.org/spreadsheetml/2006/main">
  <c r="C16" i="10"/>
  <c r="C18"/>
  <c r="C20"/>
  <c r="D21"/>
  <c r="D24"/>
  <c r="D9"/>
  <c r="D10"/>
  <c r="D11"/>
  <c r="C27"/>
  <c r="C19"/>
  <c r="C17"/>
  <c r="C14"/>
  <c r="D86" i="9" l="1"/>
  <c r="E15" i="8"/>
  <c r="F15"/>
  <c r="G15"/>
  <c r="H15"/>
  <c r="I15"/>
  <c r="J15"/>
  <c r="K15"/>
  <c r="L15"/>
  <c r="M15"/>
  <c r="N15"/>
  <c r="O15"/>
  <c r="P15"/>
  <c r="Q15"/>
  <c r="E16"/>
  <c r="F16"/>
  <c r="G16"/>
  <c r="H16"/>
  <c r="I16"/>
  <c r="J16"/>
  <c r="K16"/>
  <c r="L16"/>
  <c r="M16"/>
  <c r="N16"/>
  <c r="O16"/>
  <c r="P16"/>
  <c r="Q16"/>
  <c r="D16"/>
  <c r="D15"/>
  <c r="E20" i="9"/>
  <c r="F20"/>
  <c r="G20"/>
  <c r="H20"/>
  <c r="I20"/>
  <c r="E21"/>
  <c r="F21"/>
  <c r="G21"/>
  <c r="H21"/>
  <c r="I21"/>
  <c r="E22"/>
  <c r="F22"/>
  <c r="G22"/>
  <c r="H22"/>
  <c r="I22"/>
  <c r="D21"/>
  <c r="D22"/>
  <c r="D20"/>
  <c r="E81" l="1"/>
  <c r="F81"/>
  <c r="G81"/>
  <c r="H81"/>
  <c r="I81"/>
  <c r="E82"/>
  <c r="F82"/>
  <c r="B33" i="10" s="1"/>
  <c r="D33" s="1"/>
  <c r="G82" i="9"/>
  <c r="B35" i="10" s="1"/>
  <c r="D35" s="1"/>
  <c r="H82" i="9"/>
  <c r="I82"/>
  <c r="E83"/>
  <c r="F83"/>
  <c r="B34" i="10" s="1"/>
  <c r="D34" s="1"/>
  <c r="G83" i="9"/>
  <c r="H83"/>
  <c r="I83"/>
  <c r="D82"/>
  <c r="B27" i="10" s="1"/>
  <c r="D27" s="1"/>
  <c r="D83" i="9"/>
  <c r="D81"/>
  <c r="E56" i="8"/>
  <c r="F56"/>
  <c r="G56"/>
  <c r="H56"/>
  <c r="I56"/>
  <c r="J56"/>
  <c r="K56"/>
  <c r="L56"/>
  <c r="M56"/>
  <c r="N56"/>
  <c r="O56"/>
  <c r="P56"/>
  <c r="Q56"/>
  <c r="E57"/>
  <c r="F57"/>
  <c r="G57"/>
  <c r="H57"/>
  <c r="I57"/>
  <c r="J57"/>
  <c r="K57"/>
  <c r="L57"/>
  <c r="M57"/>
  <c r="B14" i="10" s="1"/>
  <c r="D14" s="1"/>
  <c r="N57" i="8"/>
  <c r="O57"/>
  <c r="B19" i="10" s="1"/>
  <c r="D19" s="1"/>
  <c r="P57" i="8"/>
  <c r="Q57"/>
  <c r="D57"/>
  <c r="D56"/>
  <c r="B16" i="10"/>
  <c r="D16" s="1"/>
  <c r="B22"/>
  <c r="D22" s="1"/>
  <c r="B20"/>
  <c r="D20" s="1"/>
  <c r="B15"/>
  <c r="D15" s="1"/>
  <c r="E32" i="6"/>
  <c r="F32"/>
  <c r="G32"/>
  <c r="H32"/>
  <c r="I32"/>
  <c r="J32"/>
  <c r="K32"/>
  <c r="L32"/>
  <c r="M32"/>
  <c r="N32"/>
  <c r="D32"/>
  <c r="E11"/>
  <c r="F11"/>
  <c r="G11"/>
  <c r="H11"/>
  <c r="I11"/>
  <c r="J11"/>
  <c r="K11"/>
  <c r="B6" i="10" s="1"/>
  <c r="D6" s="1"/>
  <c r="L11" i="6"/>
  <c r="M11"/>
  <c r="N11"/>
  <c r="D11"/>
  <c r="B38" i="10" l="1"/>
  <c r="D38" s="1"/>
  <c r="B31"/>
  <c r="D31" s="1"/>
  <c r="B29"/>
  <c r="D29" s="1"/>
  <c r="B28"/>
  <c r="D28" s="1"/>
  <c r="D42" s="1"/>
  <c r="B37"/>
  <c r="D37" s="1"/>
  <c r="B32"/>
  <c r="D32" s="1"/>
  <c r="B30"/>
  <c r="D30" s="1"/>
  <c r="B36"/>
  <c r="D36" s="1"/>
  <c r="B18"/>
  <c r="D18" s="1"/>
  <c r="B17"/>
  <c r="D17" s="1"/>
  <c r="D25" s="1"/>
  <c r="B23"/>
  <c r="D23" s="1"/>
  <c r="B5"/>
  <c r="D5" s="1"/>
  <c r="B4"/>
  <c r="D4" s="1"/>
  <c r="B7"/>
  <c r="D7" s="1"/>
  <c r="B8"/>
  <c r="D8" s="1"/>
  <c r="D43" l="1"/>
  <c r="D12"/>
</calcChain>
</file>

<file path=xl/sharedStrings.xml><?xml version="1.0" encoding="utf-8"?>
<sst xmlns="http://schemas.openxmlformats.org/spreadsheetml/2006/main" count="524" uniqueCount="162">
  <si>
    <t xml:space="preserve">Delivery Status </t>
  </si>
  <si>
    <t xml:space="preserve">Name and place of facility </t>
  </si>
  <si>
    <t>MO</t>
  </si>
  <si>
    <t>SN</t>
  </si>
  <si>
    <t>ANM</t>
  </si>
  <si>
    <t>LT</t>
  </si>
  <si>
    <t>BeMOC</t>
  </si>
  <si>
    <t>NSSK</t>
  </si>
  <si>
    <t>SBA</t>
  </si>
  <si>
    <t>F-IMNCI</t>
  </si>
  <si>
    <t>IUCD</t>
  </si>
  <si>
    <t>Staff in Place in numbers</t>
  </si>
  <si>
    <t>IMNCI</t>
  </si>
  <si>
    <t>Others</t>
  </si>
  <si>
    <t xml:space="preserve">Other </t>
  </si>
  <si>
    <t>MO( In Numbers)</t>
  </si>
  <si>
    <t>Completed</t>
  </si>
  <si>
    <t>Required</t>
  </si>
  <si>
    <t>Training status</t>
  </si>
  <si>
    <t>Existing</t>
  </si>
  <si>
    <t>Number of beds</t>
  </si>
  <si>
    <t>Required: New</t>
  </si>
  <si>
    <t xml:space="preserve"> or Rennovation</t>
  </si>
  <si>
    <t xml:space="preserve">Labour Room </t>
  </si>
  <si>
    <t xml:space="preserve">Toilets </t>
  </si>
  <si>
    <t>New Born Care Corner</t>
  </si>
  <si>
    <t>Staff Quarters</t>
  </si>
  <si>
    <t>Mini-Lap</t>
  </si>
  <si>
    <t>MTP/MVA</t>
  </si>
  <si>
    <t>Child stablization Unit</t>
  </si>
  <si>
    <t xml:space="preserve"> Level 2                                Facility  and HR Status Sheet</t>
  </si>
  <si>
    <t>Type of facility ( 24x7 PHC/CHC/Pvt./Others</t>
  </si>
  <si>
    <t>LHV/ANM/SN ( In Numbers)</t>
  </si>
  <si>
    <t>Status (Specify numbers wherever applicable)</t>
  </si>
  <si>
    <t>LHV/PHN</t>
  </si>
  <si>
    <t>NSV</t>
  </si>
  <si>
    <t>Average Monthly  Institutional Deliveries  (Based on Jan to June 2010)</t>
  </si>
  <si>
    <t>Staff  required in numbers(indicate : Regular/Contractual )*</t>
  </si>
  <si>
    <t>Equipments for Maintanence of Cold Chain (ILR/DF)</t>
  </si>
  <si>
    <t>Other Infrastructures required( Water/ Electricity/others)</t>
  </si>
  <si>
    <t>A</t>
  </si>
  <si>
    <t>Own Ambulance</t>
  </si>
  <si>
    <t>B</t>
  </si>
  <si>
    <t>EMRI Model</t>
  </si>
  <si>
    <t>C</t>
  </si>
  <si>
    <t>Other PP model</t>
  </si>
  <si>
    <t>D</t>
  </si>
  <si>
    <t>Hiring Private  Vehicle</t>
  </si>
  <si>
    <t>E</t>
  </si>
  <si>
    <t>Private Vehicle but difficult to manage</t>
  </si>
  <si>
    <t>Specialist/PG MO /MO-Multiskilled ( OBG,PAED, ANAESTH )</t>
  </si>
  <si>
    <t>Budget Head</t>
  </si>
  <si>
    <t>Additional Requirement</t>
  </si>
  <si>
    <t>Unit Cost (in Rs.)</t>
  </si>
  <si>
    <t>Amount in Rs.</t>
  </si>
  <si>
    <t>Amount by state</t>
  </si>
  <si>
    <t>Extra from Centre</t>
  </si>
  <si>
    <t>Human Resource</t>
  </si>
  <si>
    <t>Medical Officer</t>
  </si>
  <si>
    <t>Staff Nurse</t>
  </si>
  <si>
    <t>Mobility support for supervision</t>
  </si>
  <si>
    <t>Any Other (Please Specify)</t>
  </si>
  <si>
    <t>Sub-total 1:</t>
  </si>
  <si>
    <t xml:space="preserve">SBA                                             </t>
  </si>
  <si>
    <t>BEmOC (MO)</t>
  </si>
  <si>
    <t>MTP</t>
  </si>
  <si>
    <t>Sub-total 2:</t>
  </si>
  <si>
    <t>Infrastructure</t>
  </si>
  <si>
    <t>Subtotal 3:</t>
  </si>
  <si>
    <t>Grand Total</t>
  </si>
  <si>
    <t>LHV / PHN</t>
  </si>
  <si>
    <t>Laparoscopy</t>
  </si>
  <si>
    <t>Annual Budget at a Glance Level II</t>
  </si>
  <si>
    <t>Supportive Supervision        [Clinical supervisor +  Nonmedical supervisor]</t>
  </si>
  <si>
    <t>Equipments</t>
  </si>
  <si>
    <t>Cold chain equipments- ILR/ DF</t>
  </si>
  <si>
    <t>* The HR requirment is to be filled as per the following protocal:</t>
  </si>
  <si>
    <r>
      <rPr>
        <b/>
        <sz val="11"/>
        <color indexed="8"/>
        <rFont val="Calibri"/>
        <family val="2"/>
      </rPr>
      <t>Staff Quarters :</t>
    </r>
    <r>
      <rPr>
        <sz val="11"/>
        <color theme="1"/>
        <rFont val="Calibri"/>
        <family val="2"/>
        <scheme val="minor"/>
      </rPr>
      <t xml:space="preserve"> New</t>
    </r>
  </si>
  <si>
    <t>Repair /Rennovation</t>
  </si>
  <si>
    <r>
      <rPr>
        <b/>
        <sz val="11"/>
        <color indexed="8"/>
        <rFont val="Calibri"/>
        <family val="2"/>
      </rPr>
      <t>Beds for patient:</t>
    </r>
    <r>
      <rPr>
        <sz val="11"/>
        <color theme="1"/>
        <rFont val="Calibri"/>
        <family val="2"/>
        <scheme val="minor"/>
      </rPr>
      <t xml:space="preserve"> New </t>
    </r>
  </si>
  <si>
    <r>
      <rPr>
        <b/>
        <sz val="11"/>
        <color indexed="8"/>
        <rFont val="Calibri"/>
        <family val="2"/>
      </rPr>
      <t>Labour Room</t>
    </r>
    <r>
      <rPr>
        <sz val="11"/>
        <color theme="1"/>
        <rFont val="Calibri"/>
        <family val="2"/>
        <scheme val="minor"/>
      </rPr>
      <t>: New</t>
    </r>
  </si>
  <si>
    <r>
      <rPr>
        <b/>
        <sz val="11"/>
        <color indexed="8"/>
        <rFont val="Calibri"/>
        <family val="2"/>
      </rPr>
      <t>New Born Corner:</t>
    </r>
    <r>
      <rPr>
        <sz val="11"/>
        <color theme="1"/>
        <rFont val="Calibri"/>
        <family val="2"/>
        <scheme val="minor"/>
      </rPr>
      <t xml:space="preserve"> New</t>
    </r>
  </si>
  <si>
    <r>
      <rPr>
        <b/>
        <sz val="11"/>
        <color indexed="8"/>
        <rFont val="Calibri"/>
        <family val="2"/>
      </rPr>
      <t>Toilets:</t>
    </r>
    <r>
      <rPr>
        <sz val="11"/>
        <color theme="1"/>
        <rFont val="Calibri"/>
        <family val="2"/>
        <scheme val="minor"/>
      </rPr>
      <t xml:space="preserve"> New</t>
    </r>
  </si>
  <si>
    <r>
      <rPr>
        <b/>
        <sz val="11"/>
        <color indexed="8"/>
        <rFont val="Calibri"/>
        <family val="2"/>
      </rPr>
      <t>Stabilisation Unit:</t>
    </r>
    <r>
      <rPr>
        <sz val="11"/>
        <color theme="1"/>
        <rFont val="Calibri"/>
        <family val="2"/>
        <scheme val="minor"/>
      </rPr>
      <t xml:space="preserve"> New</t>
    </r>
  </si>
  <si>
    <t xml:space="preserve">Fill first against the existing regular  sanctioned  post lying vacant. </t>
  </si>
  <si>
    <t>Next step is to redploy the irrational posting  of the HR at non functional facilities.</t>
  </si>
  <si>
    <t>The third step is to fill out of sanctioned contractual posts in the districts.</t>
  </si>
  <si>
    <t>Final Step is to reflect the additional requirment only when the above steps are fullfilled.</t>
  </si>
  <si>
    <t>Existing refferal mechanisim* (see code below A to E)</t>
  </si>
  <si>
    <r>
      <t xml:space="preserve"> *</t>
    </r>
    <r>
      <rPr>
        <b/>
        <sz val="14"/>
        <color indexed="8"/>
        <rFont val="Calibri"/>
        <family val="2"/>
      </rPr>
      <t>Refferal Mechanisim</t>
    </r>
  </si>
  <si>
    <t>Bikali</t>
  </si>
  <si>
    <t>Dolgoma</t>
  </si>
  <si>
    <t>Dilmajakhili</t>
  </si>
  <si>
    <t>Harimura</t>
  </si>
  <si>
    <t>Dhumerghat</t>
  </si>
  <si>
    <t>SD</t>
  </si>
  <si>
    <t>MPHC</t>
  </si>
  <si>
    <t>PROPOSED MCH CENTRE</t>
  </si>
  <si>
    <t>EXISTING LEVEL II FACILITY</t>
  </si>
  <si>
    <t>Agia</t>
  </si>
  <si>
    <t>Matia</t>
  </si>
  <si>
    <t>Lakhipur</t>
  </si>
  <si>
    <t>Mornoi</t>
  </si>
  <si>
    <t>Rangjuli</t>
  </si>
  <si>
    <t>Ambari Bazar</t>
  </si>
  <si>
    <t>Baguan</t>
  </si>
  <si>
    <t>Chunari</t>
  </si>
  <si>
    <t>Baida</t>
  </si>
  <si>
    <t>Joleswar</t>
  </si>
  <si>
    <t>Tiplai</t>
  </si>
  <si>
    <t>Simlitola</t>
  </si>
  <si>
    <t>Damra</t>
  </si>
  <si>
    <t>Bahati</t>
  </si>
  <si>
    <t>Messelkhowa</t>
  </si>
  <si>
    <t>Krishnai</t>
  </si>
  <si>
    <t>Joypur</t>
  </si>
  <si>
    <t>Kharmuja</t>
  </si>
  <si>
    <t>Maternity &amp; Child Health Centre</t>
  </si>
  <si>
    <t>BPHC</t>
  </si>
  <si>
    <t>SHC</t>
  </si>
  <si>
    <t>UHC</t>
  </si>
  <si>
    <t>EXISTING LEVEL II  FACILITY</t>
  </si>
  <si>
    <t>Existing Level II FACILITY</t>
  </si>
  <si>
    <t>Adequate</t>
  </si>
  <si>
    <t>Generator Set</t>
  </si>
  <si>
    <t>Inadequate</t>
  </si>
  <si>
    <t>A:1</t>
  </si>
  <si>
    <t>A:1(Sumo)</t>
  </si>
  <si>
    <t>B,D</t>
  </si>
  <si>
    <t>ILR,2 DF,5</t>
  </si>
  <si>
    <t>Genset</t>
  </si>
  <si>
    <t>ILR:1, DF:1</t>
  </si>
  <si>
    <t>Electricity</t>
  </si>
  <si>
    <t>ILR:1, DF:2</t>
  </si>
  <si>
    <t>RunNINGWATR,ELECTRICITY, Genset</t>
  </si>
  <si>
    <t>ILR:1, DF: 1</t>
  </si>
  <si>
    <t>Water,electricity, baby warmer etc</t>
  </si>
  <si>
    <t>Baby Warmer</t>
  </si>
  <si>
    <t>ILR-1, DF-1</t>
  </si>
  <si>
    <t xml:space="preserve">Name of the District:                        Goalpara                            Name of the Block:                                  Infrastructure Status Level II </t>
  </si>
  <si>
    <t>Name of the Disctrict:   GOALPARA                                           Name of the Block:                                                        Training Status and Requirment  (MCH Level 2)</t>
  </si>
  <si>
    <t xml:space="preserve">Name of the District:                GOALPARA                                              Name of the Block: </t>
  </si>
  <si>
    <t>A,B</t>
  </si>
  <si>
    <t>Sub-Total</t>
  </si>
  <si>
    <t>ILR/DF:1</t>
  </si>
  <si>
    <t>Equipment(Adeq/
Inadequate)</t>
  </si>
  <si>
    <t>Oxygen Cynldr</t>
  </si>
  <si>
    <t>Oxygen Cynldr,Wheel Chair</t>
  </si>
  <si>
    <t>A,B,D</t>
  </si>
  <si>
    <t>ILR:1,DF:1</t>
  </si>
  <si>
    <t>Oxygen Cyndr</t>
  </si>
  <si>
    <t>Oxygen Cylndr</t>
  </si>
  <si>
    <t>Oxygen Cyldr</t>
  </si>
  <si>
    <t>Oxy.Cylndr</t>
  </si>
  <si>
    <t>Water,electricity,etc</t>
  </si>
  <si>
    <t>Type of facility ( 24x7 
PHC/CHC/Pvt./Others</t>
  </si>
  <si>
    <t>ILR-1, DF:1</t>
  </si>
  <si>
    <t>ILR:2,DF:6</t>
  </si>
  <si>
    <t>ILR:3, DF:4</t>
  </si>
  <si>
    <t>ILR:08 ,DF:08</t>
  </si>
  <si>
    <t>ILR:9,DF:9</t>
  </si>
  <si>
    <t>Training                                                                      TO BE PROVIDED BY  STATE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</si>
</sst>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b/>
      <sz val="12"/>
      <name val="Arial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1" xfId="0" applyFont="1" applyBorder="1" applyAlignment="1">
      <alignment vertical="center" wrapText="1"/>
    </xf>
    <xf numFmtId="0" fontId="8" fillId="0" borderId="0" xfId="0" applyFont="1"/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/>
    <xf numFmtId="0" fontId="8" fillId="0" borderId="1" xfId="0" applyFont="1" applyBorder="1"/>
    <xf numFmtId="0" fontId="8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0" fillId="0" borderId="1" xfId="0" applyBorder="1"/>
    <xf numFmtId="0" fontId="10" fillId="0" borderId="1" xfId="0" applyFont="1" applyBorder="1"/>
    <xf numFmtId="0" fontId="10" fillId="0" borderId="2" xfId="0" applyFont="1" applyBorder="1"/>
    <xf numFmtId="0" fontId="8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0" fillId="0" borderId="1" xfId="0" applyFill="1" applyBorder="1"/>
    <xf numFmtId="0" fontId="0" fillId="0" borderId="1" xfId="0" applyBorder="1"/>
    <xf numFmtId="0" fontId="0" fillId="0" borderId="0" xfId="0"/>
    <xf numFmtId="0" fontId="0" fillId="0" borderId="1" xfId="0" applyBorder="1"/>
    <xf numFmtId="0" fontId="0" fillId="0" borderId="0" xfId="0"/>
    <xf numFmtId="0" fontId="0" fillId="0" borderId="1" xfId="0" applyBorder="1" applyAlignment="1">
      <alignment wrapText="1"/>
    </xf>
    <xf numFmtId="0" fontId="7" fillId="0" borderId="1" xfId="0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vertical="center" wrapText="1"/>
    </xf>
    <xf numFmtId="0" fontId="8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vertical="center" wrapText="1"/>
    </xf>
    <xf numFmtId="0" fontId="12" fillId="7" borderId="1" xfId="0" applyFont="1" applyFill="1" applyBorder="1" applyAlignment="1">
      <alignment wrapText="1"/>
    </xf>
    <xf numFmtId="0" fontId="12" fillId="7" borderId="1" xfId="0" applyFont="1" applyFill="1" applyBorder="1"/>
    <xf numFmtId="0" fontId="12" fillId="7" borderId="1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 vertical="center"/>
    </xf>
    <xf numFmtId="0" fontId="9" fillId="0" borderId="1" xfId="0" applyFont="1" applyFill="1" applyBorder="1"/>
    <xf numFmtId="0" fontId="7" fillId="0" borderId="1" xfId="0" applyFont="1" applyFill="1" applyBorder="1" applyAlignment="1">
      <alignment vertical="center" wrapText="1"/>
    </xf>
    <xf numFmtId="0" fontId="11" fillId="0" borderId="1" xfId="0" applyFont="1" applyFill="1" applyBorder="1"/>
    <xf numFmtId="0" fontId="9" fillId="0" borderId="1" xfId="0" applyFont="1" applyFill="1" applyBorder="1" applyAlignment="1">
      <alignment wrapText="1"/>
    </xf>
    <xf numFmtId="16" fontId="1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0" fontId="0" fillId="6" borderId="1" xfId="0" applyFill="1" applyBorder="1"/>
    <xf numFmtId="0" fontId="9" fillId="6" borderId="1" xfId="0" applyFont="1" applyFill="1" applyBorder="1"/>
    <xf numFmtId="0" fontId="8" fillId="6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0" fillId="0" borderId="1" xfId="0" applyFill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/>
    <xf numFmtId="0" fontId="14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6" borderId="1" xfId="0" applyFont="1" applyFill="1" applyBorder="1" applyAlignment="1">
      <alignment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8" fillId="8" borderId="1" xfId="0" applyFont="1" applyFill="1" applyBorder="1"/>
    <xf numFmtId="0" fontId="0" fillId="8" borderId="1" xfId="0" applyFill="1" applyBorder="1" applyAlignment="1">
      <alignment horizontal="center"/>
    </xf>
    <xf numFmtId="0" fontId="0" fillId="8" borderId="1" xfId="0" applyFill="1" applyBorder="1"/>
    <xf numFmtId="0" fontId="0" fillId="0" borderId="0" xfId="0"/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/>
    </xf>
    <xf numFmtId="0" fontId="8" fillId="7" borderId="7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/>
    </xf>
    <xf numFmtId="0" fontId="0" fillId="0" borderId="6" xfId="0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0" fillId="6" borderId="6" xfId="0" applyFill="1" applyBorder="1" applyAlignment="1">
      <alignment horizontal="center" wrapText="1"/>
    </xf>
    <xf numFmtId="0" fontId="0" fillId="6" borderId="8" xfId="0" applyFill="1" applyBorder="1" applyAlignment="1">
      <alignment horizontal="center" wrapText="1"/>
    </xf>
    <xf numFmtId="0" fontId="0" fillId="6" borderId="7" xfId="0" applyFill="1" applyBorder="1" applyAlignment="1">
      <alignment horizontal="center" wrapText="1"/>
    </xf>
    <xf numFmtId="0" fontId="0" fillId="6" borderId="6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11" xfId="0" applyFill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5" borderId="1" xfId="0" applyFont="1" applyFill="1" applyBorder="1" applyAlignment="1">
      <alignment horizontal="left"/>
    </xf>
    <xf numFmtId="0" fontId="8" fillId="5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7"/>
  <sheetViews>
    <sheetView topLeftCell="A4" zoomScale="62" zoomScaleNormal="62" workbookViewId="0">
      <pane ySplit="1230" activePane="bottomLeft"/>
      <selection activeCell="A5" sqref="A5"/>
      <selection pane="bottomLeft" activeCell="F16" sqref="F16"/>
    </sheetView>
  </sheetViews>
  <sheetFormatPr defaultRowHeight="15"/>
  <cols>
    <col min="1" max="1" width="20.42578125" customWidth="1"/>
    <col min="2" max="2" width="14.5703125" customWidth="1"/>
    <col min="3" max="3" width="17.5703125" customWidth="1"/>
    <col min="4" max="4" width="18.85546875" customWidth="1"/>
    <col min="5" max="5" width="7.5703125" customWidth="1"/>
    <col min="6" max="6" width="6.5703125" customWidth="1"/>
    <col min="7" max="7" width="6.7109375" customWidth="1"/>
    <col min="8" max="8" width="9" customWidth="1"/>
    <col min="9" max="9" width="6.85546875" customWidth="1"/>
    <col min="10" max="11" width="6.7109375" customWidth="1"/>
    <col min="12" max="12" width="5.7109375" customWidth="1"/>
    <col min="13" max="13" width="9" customWidth="1"/>
    <col min="14" max="14" width="7.28515625" customWidth="1"/>
  </cols>
  <sheetData>
    <row r="1" spans="1:14" ht="15.75">
      <c r="A1" s="86" t="s">
        <v>141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4" ht="27" customHeight="1">
      <c r="A2" s="87" t="s">
        <v>30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1:14" s="4" customFormat="1" ht="65.25" customHeight="1">
      <c r="A3" s="88"/>
      <c r="B3" s="88"/>
      <c r="C3" s="10" t="s">
        <v>0</v>
      </c>
      <c r="D3" s="88" t="s">
        <v>11</v>
      </c>
      <c r="E3" s="88"/>
      <c r="F3" s="88"/>
      <c r="G3" s="88"/>
      <c r="H3" s="88"/>
      <c r="I3" s="88"/>
      <c r="J3" s="89" t="s">
        <v>37</v>
      </c>
      <c r="K3" s="89"/>
      <c r="L3" s="89"/>
      <c r="M3" s="89"/>
      <c r="N3" s="89"/>
    </row>
    <row r="4" spans="1:14" s="5" customFormat="1" ht="63" customHeight="1">
      <c r="A4" s="3" t="s">
        <v>1</v>
      </c>
      <c r="B4" s="3" t="s">
        <v>31</v>
      </c>
      <c r="C4" s="3" t="s">
        <v>36</v>
      </c>
      <c r="D4" s="3" t="s">
        <v>50</v>
      </c>
      <c r="E4" s="8" t="s">
        <v>2</v>
      </c>
      <c r="F4" s="8" t="s">
        <v>3</v>
      </c>
      <c r="G4" s="8" t="s">
        <v>4</v>
      </c>
      <c r="H4" s="8" t="s">
        <v>34</v>
      </c>
      <c r="I4" s="8" t="s">
        <v>5</v>
      </c>
      <c r="J4" s="8" t="s">
        <v>2</v>
      </c>
      <c r="K4" s="8" t="s">
        <v>3</v>
      </c>
      <c r="L4" s="8" t="s">
        <v>4</v>
      </c>
      <c r="M4" s="8" t="s">
        <v>34</v>
      </c>
      <c r="N4" s="8" t="s">
        <v>5</v>
      </c>
    </row>
    <row r="5" spans="1:14" s="5" customFormat="1" ht="14.25" customHeight="1">
      <c r="A5" s="80" t="s">
        <v>97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2"/>
    </row>
    <row r="6" spans="1:14" ht="15.6" customHeight="1">
      <c r="A6" s="27" t="s">
        <v>90</v>
      </c>
      <c r="B6" s="27" t="s">
        <v>95</v>
      </c>
      <c r="C6" s="35">
        <v>5</v>
      </c>
      <c r="D6" s="35">
        <v>0</v>
      </c>
      <c r="E6" s="35">
        <v>3</v>
      </c>
      <c r="F6" s="35">
        <v>1</v>
      </c>
      <c r="G6" s="35">
        <v>3</v>
      </c>
      <c r="H6" s="35">
        <v>0</v>
      </c>
      <c r="I6" s="35">
        <v>1</v>
      </c>
      <c r="J6" s="35"/>
      <c r="K6" s="35">
        <v>1</v>
      </c>
      <c r="L6" s="35">
        <v>0</v>
      </c>
      <c r="M6" s="35">
        <v>1</v>
      </c>
      <c r="N6" s="35">
        <v>0</v>
      </c>
    </row>
    <row r="7" spans="1:14" ht="15.6" customHeight="1">
      <c r="A7" s="27" t="s">
        <v>91</v>
      </c>
      <c r="B7" s="27" t="s">
        <v>95</v>
      </c>
      <c r="C7" s="35">
        <v>6</v>
      </c>
      <c r="D7" s="35">
        <v>0</v>
      </c>
      <c r="E7" s="35">
        <v>2</v>
      </c>
      <c r="F7" s="35">
        <v>1</v>
      </c>
      <c r="G7" s="35">
        <v>0</v>
      </c>
      <c r="H7" s="35">
        <v>0</v>
      </c>
      <c r="I7" s="35">
        <v>1</v>
      </c>
      <c r="J7" s="35">
        <v>1</v>
      </c>
      <c r="K7" s="35">
        <v>1</v>
      </c>
      <c r="L7" s="35">
        <v>1</v>
      </c>
      <c r="M7" s="35">
        <v>1</v>
      </c>
      <c r="N7" s="35">
        <v>0</v>
      </c>
    </row>
    <row r="8" spans="1:14" ht="15.6" customHeight="1">
      <c r="A8" s="27" t="s">
        <v>92</v>
      </c>
      <c r="B8" s="27" t="s">
        <v>95</v>
      </c>
      <c r="C8" s="35">
        <v>4</v>
      </c>
      <c r="D8" s="35">
        <v>0</v>
      </c>
      <c r="E8" s="35">
        <v>1</v>
      </c>
      <c r="F8" s="35">
        <v>1</v>
      </c>
      <c r="G8" s="35">
        <v>0</v>
      </c>
      <c r="H8" s="35">
        <v>0</v>
      </c>
      <c r="I8" s="35">
        <v>0</v>
      </c>
      <c r="J8" s="35">
        <v>1</v>
      </c>
      <c r="K8" s="35">
        <v>0</v>
      </c>
      <c r="L8" s="35">
        <v>2</v>
      </c>
      <c r="M8" s="35">
        <v>0</v>
      </c>
      <c r="N8" s="35">
        <v>1</v>
      </c>
    </row>
    <row r="9" spans="1:14" ht="15.6" customHeight="1">
      <c r="A9" s="27" t="s">
        <v>93</v>
      </c>
      <c r="B9" s="27" t="s">
        <v>95</v>
      </c>
      <c r="C9" s="35">
        <v>4</v>
      </c>
      <c r="D9" s="35">
        <v>0</v>
      </c>
      <c r="E9" s="35">
        <v>2</v>
      </c>
      <c r="F9" s="35">
        <v>1</v>
      </c>
      <c r="G9" s="35">
        <v>0</v>
      </c>
      <c r="H9" s="35">
        <v>0</v>
      </c>
      <c r="I9" s="35">
        <v>1</v>
      </c>
      <c r="J9" s="35">
        <v>0</v>
      </c>
      <c r="K9" s="35">
        <v>0</v>
      </c>
      <c r="L9" s="35">
        <v>1</v>
      </c>
      <c r="M9" s="35">
        <v>0</v>
      </c>
      <c r="N9" s="35">
        <v>0</v>
      </c>
    </row>
    <row r="10" spans="1:14" ht="15.6" customHeight="1">
      <c r="A10" s="27" t="s">
        <v>94</v>
      </c>
      <c r="B10" s="27" t="s">
        <v>95</v>
      </c>
      <c r="C10" s="35">
        <v>16</v>
      </c>
      <c r="D10" s="35">
        <v>0</v>
      </c>
      <c r="E10" s="35">
        <v>2</v>
      </c>
      <c r="F10" s="35">
        <v>0</v>
      </c>
      <c r="G10" s="35">
        <v>0</v>
      </c>
      <c r="H10" s="35">
        <v>0</v>
      </c>
      <c r="I10" s="35">
        <v>1</v>
      </c>
      <c r="J10" s="35">
        <v>0</v>
      </c>
      <c r="K10" s="35">
        <v>2</v>
      </c>
      <c r="L10" s="35">
        <v>2</v>
      </c>
      <c r="M10" s="35">
        <v>0</v>
      </c>
      <c r="N10" s="35">
        <v>0</v>
      </c>
    </row>
    <row r="11" spans="1:14" s="33" customFormat="1" ht="15.6" customHeight="1">
      <c r="A11" s="46" t="s">
        <v>143</v>
      </c>
      <c r="B11" s="46"/>
      <c r="C11" s="46"/>
      <c r="D11" s="46">
        <f t="shared" ref="D11:N11" si="0">SUM(D6:D10)</f>
        <v>0</v>
      </c>
      <c r="E11" s="46">
        <f t="shared" si="0"/>
        <v>10</v>
      </c>
      <c r="F11" s="46">
        <f t="shared" si="0"/>
        <v>4</v>
      </c>
      <c r="G11" s="46">
        <f t="shared" si="0"/>
        <v>3</v>
      </c>
      <c r="H11" s="46">
        <f t="shared" si="0"/>
        <v>0</v>
      </c>
      <c r="I11" s="46">
        <f t="shared" si="0"/>
        <v>4</v>
      </c>
      <c r="J11" s="46">
        <f t="shared" si="0"/>
        <v>2</v>
      </c>
      <c r="K11" s="46">
        <f t="shared" si="0"/>
        <v>4</v>
      </c>
      <c r="L11" s="46">
        <f t="shared" si="0"/>
        <v>6</v>
      </c>
      <c r="M11" s="46">
        <f t="shared" si="0"/>
        <v>2</v>
      </c>
      <c r="N11" s="46">
        <f t="shared" si="0"/>
        <v>1</v>
      </c>
    </row>
    <row r="12" spans="1:14" s="28" customFormat="1" ht="15.6" customHeight="1">
      <c r="A12" s="83" t="s">
        <v>98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5"/>
    </row>
    <row r="13" spans="1:14" ht="15.6" customHeight="1">
      <c r="A13" s="29" t="s">
        <v>99</v>
      </c>
      <c r="B13" s="29" t="s">
        <v>118</v>
      </c>
      <c r="C13" s="35">
        <v>40</v>
      </c>
      <c r="D13" s="35">
        <v>0</v>
      </c>
      <c r="E13" s="35">
        <v>2</v>
      </c>
      <c r="F13" s="35">
        <v>3</v>
      </c>
      <c r="G13" s="35">
        <v>2</v>
      </c>
      <c r="H13" s="35">
        <v>2</v>
      </c>
      <c r="I13" s="35">
        <v>2</v>
      </c>
      <c r="J13" s="35">
        <v>1</v>
      </c>
      <c r="K13" s="35">
        <v>0</v>
      </c>
      <c r="L13" s="35">
        <v>0</v>
      </c>
      <c r="M13" s="35">
        <v>0</v>
      </c>
      <c r="N13" s="35">
        <v>0</v>
      </c>
    </row>
    <row r="14" spans="1:14" s="28" customFormat="1" ht="15.6" customHeight="1">
      <c r="A14" s="29" t="s">
        <v>100</v>
      </c>
      <c r="B14" s="29" t="s">
        <v>118</v>
      </c>
      <c r="C14" s="35">
        <v>21</v>
      </c>
      <c r="D14" s="35">
        <v>0</v>
      </c>
      <c r="E14" s="35">
        <v>3</v>
      </c>
      <c r="F14" s="35">
        <v>2</v>
      </c>
      <c r="G14" s="35">
        <v>5</v>
      </c>
      <c r="H14" s="35">
        <v>3</v>
      </c>
      <c r="I14" s="35">
        <v>2</v>
      </c>
      <c r="J14" s="35">
        <v>0</v>
      </c>
      <c r="K14" s="35">
        <v>1</v>
      </c>
      <c r="L14" s="35">
        <v>0</v>
      </c>
      <c r="M14" s="35">
        <v>0</v>
      </c>
      <c r="N14" s="35">
        <v>1</v>
      </c>
    </row>
    <row r="15" spans="1:14" s="28" customFormat="1" ht="15.6" customHeight="1">
      <c r="A15" s="29" t="s">
        <v>101</v>
      </c>
      <c r="B15" s="29" t="s">
        <v>118</v>
      </c>
      <c r="C15" s="35">
        <v>168</v>
      </c>
      <c r="D15" s="35">
        <v>0</v>
      </c>
      <c r="E15" s="35">
        <v>4</v>
      </c>
      <c r="F15" s="35">
        <v>5</v>
      </c>
      <c r="G15" s="35">
        <v>4</v>
      </c>
      <c r="H15" s="35">
        <v>2</v>
      </c>
      <c r="I15" s="35">
        <v>2</v>
      </c>
      <c r="J15" s="35">
        <v>1</v>
      </c>
      <c r="K15" s="35">
        <v>0</v>
      </c>
      <c r="L15" s="35">
        <v>3</v>
      </c>
      <c r="M15" s="35">
        <v>1</v>
      </c>
      <c r="N15" s="35">
        <v>1</v>
      </c>
    </row>
    <row r="16" spans="1:14" s="28" customFormat="1" ht="15.6" customHeight="1">
      <c r="A16" s="29" t="s">
        <v>102</v>
      </c>
      <c r="B16" s="29" t="s">
        <v>118</v>
      </c>
      <c r="C16" s="35">
        <v>22</v>
      </c>
      <c r="D16" s="35">
        <v>0</v>
      </c>
      <c r="E16" s="35">
        <v>2</v>
      </c>
      <c r="F16" s="35">
        <v>2</v>
      </c>
      <c r="G16" s="35">
        <v>1</v>
      </c>
      <c r="H16" s="35">
        <v>1</v>
      </c>
      <c r="I16" s="35">
        <v>2</v>
      </c>
      <c r="J16" s="35">
        <v>1</v>
      </c>
      <c r="K16" s="35">
        <v>0</v>
      </c>
      <c r="L16" s="35">
        <v>2</v>
      </c>
      <c r="M16" s="35">
        <v>1</v>
      </c>
      <c r="N16" s="35">
        <v>0</v>
      </c>
    </row>
    <row r="17" spans="1:14" s="28" customFormat="1" ht="15.6" customHeight="1">
      <c r="A17" s="26" t="s">
        <v>103</v>
      </c>
      <c r="B17" s="26" t="s">
        <v>118</v>
      </c>
      <c r="C17" s="36">
        <v>36</v>
      </c>
      <c r="D17" s="36">
        <v>1</v>
      </c>
      <c r="E17" s="36">
        <v>5</v>
      </c>
      <c r="F17" s="36">
        <v>5</v>
      </c>
      <c r="G17" s="36">
        <v>3</v>
      </c>
      <c r="H17" s="36">
        <v>2</v>
      </c>
      <c r="I17" s="36">
        <v>2</v>
      </c>
      <c r="J17" s="36">
        <v>0</v>
      </c>
      <c r="K17" s="36">
        <v>3</v>
      </c>
      <c r="L17" s="36">
        <v>2</v>
      </c>
      <c r="M17" s="36"/>
      <c r="N17" s="36">
        <v>1</v>
      </c>
    </row>
    <row r="18" spans="1:14" s="28" customFormat="1" ht="15.6" customHeight="1">
      <c r="A18" s="29" t="s">
        <v>104</v>
      </c>
      <c r="B18" s="29" t="s">
        <v>95</v>
      </c>
      <c r="C18" s="35">
        <v>50</v>
      </c>
      <c r="D18" s="35">
        <v>0</v>
      </c>
      <c r="E18" s="35">
        <v>2</v>
      </c>
      <c r="F18" s="35">
        <v>2</v>
      </c>
      <c r="G18" s="35">
        <v>0</v>
      </c>
      <c r="H18" s="35">
        <v>0</v>
      </c>
      <c r="I18" s="35">
        <v>0</v>
      </c>
      <c r="J18" s="35">
        <v>1</v>
      </c>
      <c r="K18" s="35">
        <v>1</v>
      </c>
      <c r="L18" s="35">
        <v>2</v>
      </c>
      <c r="M18" s="35">
        <v>1</v>
      </c>
      <c r="N18" s="35">
        <v>1</v>
      </c>
    </row>
    <row r="19" spans="1:14" s="28" customFormat="1" ht="15.6" customHeight="1">
      <c r="A19" s="29" t="s">
        <v>105</v>
      </c>
      <c r="B19" s="29" t="s">
        <v>95</v>
      </c>
      <c r="C19" s="35">
        <v>15</v>
      </c>
      <c r="D19" s="35">
        <v>0</v>
      </c>
      <c r="E19" s="35">
        <v>2</v>
      </c>
      <c r="F19" s="35">
        <v>1</v>
      </c>
      <c r="G19" s="35">
        <v>0</v>
      </c>
      <c r="H19" s="35">
        <v>0</v>
      </c>
      <c r="I19" s="35">
        <v>1</v>
      </c>
      <c r="J19" s="35">
        <v>0</v>
      </c>
      <c r="K19" s="35">
        <v>0</v>
      </c>
      <c r="L19" s="35">
        <v>1</v>
      </c>
      <c r="M19" s="35">
        <v>1</v>
      </c>
      <c r="N19" s="35">
        <v>0</v>
      </c>
    </row>
    <row r="20" spans="1:14" s="28" customFormat="1" ht="15.6" customHeight="1">
      <c r="A20" s="29" t="s">
        <v>106</v>
      </c>
      <c r="B20" s="29" t="s">
        <v>95</v>
      </c>
      <c r="C20" s="35">
        <v>18</v>
      </c>
      <c r="D20" s="35">
        <v>0</v>
      </c>
      <c r="E20" s="35">
        <v>2</v>
      </c>
      <c r="F20" s="35">
        <v>1</v>
      </c>
      <c r="G20" s="35">
        <v>1</v>
      </c>
      <c r="H20" s="35">
        <v>1</v>
      </c>
      <c r="I20" s="35">
        <v>1</v>
      </c>
      <c r="J20" s="35">
        <v>0</v>
      </c>
      <c r="K20" s="35">
        <v>0</v>
      </c>
      <c r="L20" s="35">
        <v>1</v>
      </c>
      <c r="M20" s="35">
        <v>0</v>
      </c>
      <c r="N20" s="35">
        <v>0</v>
      </c>
    </row>
    <row r="21" spans="1:14" s="28" customFormat="1" ht="15.6" customHeight="1">
      <c r="A21" s="29" t="s">
        <v>107</v>
      </c>
      <c r="B21" s="29" t="s">
        <v>119</v>
      </c>
      <c r="C21" s="35">
        <v>13</v>
      </c>
      <c r="D21" s="35">
        <v>0</v>
      </c>
      <c r="E21" s="35">
        <v>3</v>
      </c>
      <c r="F21" s="35">
        <v>2</v>
      </c>
      <c r="G21" s="35">
        <v>0</v>
      </c>
      <c r="H21" s="35">
        <v>0</v>
      </c>
      <c r="I21" s="35">
        <v>1</v>
      </c>
      <c r="J21" s="35">
        <v>0</v>
      </c>
      <c r="K21" s="35">
        <v>0</v>
      </c>
      <c r="L21" s="35">
        <v>1</v>
      </c>
      <c r="M21" s="35">
        <v>0</v>
      </c>
      <c r="N21" s="35">
        <v>0</v>
      </c>
    </row>
    <row r="22" spans="1:14" s="28" customFormat="1" ht="15.6" customHeight="1">
      <c r="A22" s="29" t="s">
        <v>108</v>
      </c>
      <c r="B22" s="29" t="s">
        <v>119</v>
      </c>
      <c r="C22" s="35">
        <v>76</v>
      </c>
      <c r="D22" s="35">
        <v>0</v>
      </c>
      <c r="E22" s="35">
        <v>3</v>
      </c>
      <c r="F22" s="35">
        <v>1</v>
      </c>
      <c r="G22" s="35">
        <v>0</v>
      </c>
      <c r="H22" s="35">
        <v>0</v>
      </c>
      <c r="I22" s="35">
        <v>1</v>
      </c>
      <c r="J22" s="35">
        <v>0</v>
      </c>
      <c r="K22" s="35">
        <v>1</v>
      </c>
      <c r="L22" s="35">
        <v>1</v>
      </c>
      <c r="M22" s="35">
        <v>0</v>
      </c>
      <c r="N22" s="35">
        <v>0</v>
      </c>
    </row>
    <row r="23" spans="1:14" s="28" customFormat="1" ht="15.6" customHeight="1">
      <c r="A23" s="29" t="s">
        <v>109</v>
      </c>
      <c r="B23" s="29" t="s">
        <v>96</v>
      </c>
      <c r="C23" s="35">
        <v>13</v>
      </c>
      <c r="D23" s="35">
        <v>0</v>
      </c>
      <c r="E23" s="35">
        <v>2</v>
      </c>
      <c r="F23" s="35">
        <v>1</v>
      </c>
      <c r="G23" s="35">
        <v>1</v>
      </c>
      <c r="H23" s="35">
        <v>0</v>
      </c>
      <c r="I23" s="35">
        <v>1</v>
      </c>
      <c r="J23" s="35">
        <v>0</v>
      </c>
      <c r="K23" s="35">
        <v>0</v>
      </c>
      <c r="L23" s="35">
        <v>2</v>
      </c>
      <c r="M23" s="35">
        <v>1</v>
      </c>
      <c r="N23" s="35">
        <v>0</v>
      </c>
    </row>
    <row r="24" spans="1:14" s="28" customFormat="1" ht="15.6" customHeight="1">
      <c r="A24" s="29" t="s">
        <v>110</v>
      </c>
      <c r="B24" s="29" t="s">
        <v>96</v>
      </c>
      <c r="C24" s="35">
        <v>30</v>
      </c>
      <c r="D24" s="35">
        <v>0</v>
      </c>
      <c r="E24" s="35">
        <v>2</v>
      </c>
      <c r="F24" s="35">
        <v>1</v>
      </c>
      <c r="G24" s="35">
        <v>2</v>
      </c>
      <c r="H24" s="35">
        <v>0</v>
      </c>
      <c r="I24" s="35">
        <v>1</v>
      </c>
      <c r="J24" s="35">
        <v>0</v>
      </c>
      <c r="K24" s="35">
        <v>1</v>
      </c>
      <c r="L24" s="35">
        <v>1</v>
      </c>
      <c r="M24" s="35">
        <v>1</v>
      </c>
      <c r="N24" s="35">
        <v>0</v>
      </c>
    </row>
    <row r="25" spans="1:14" s="28" customFormat="1" ht="15.6" customHeight="1">
      <c r="A25" s="29" t="s">
        <v>111</v>
      </c>
      <c r="B25" s="29" t="s">
        <v>96</v>
      </c>
      <c r="C25" s="35">
        <v>20</v>
      </c>
      <c r="D25" s="35">
        <v>0</v>
      </c>
      <c r="E25" s="35">
        <v>2</v>
      </c>
      <c r="F25" s="35">
        <v>2</v>
      </c>
      <c r="G25" s="35">
        <v>1</v>
      </c>
      <c r="H25" s="35">
        <v>0</v>
      </c>
      <c r="I25" s="35">
        <v>1</v>
      </c>
      <c r="J25" s="35">
        <v>1</v>
      </c>
      <c r="K25" s="35">
        <v>0</v>
      </c>
      <c r="L25" s="35">
        <v>1</v>
      </c>
      <c r="M25" s="35">
        <v>1</v>
      </c>
      <c r="N25" s="35">
        <v>0</v>
      </c>
    </row>
    <row r="26" spans="1:14" s="28" customFormat="1" ht="15.6" customHeight="1">
      <c r="A26" s="29" t="s">
        <v>112</v>
      </c>
      <c r="B26" s="29" t="s">
        <v>96</v>
      </c>
      <c r="C26" s="35">
        <v>20</v>
      </c>
      <c r="D26" s="35">
        <v>0</v>
      </c>
      <c r="E26" s="35">
        <v>2</v>
      </c>
      <c r="F26" s="35">
        <v>0</v>
      </c>
      <c r="G26" s="35">
        <v>1</v>
      </c>
      <c r="H26" s="35">
        <v>0</v>
      </c>
      <c r="I26" s="35">
        <v>0</v>
      </c>
      <c r="J26" s="35">
        <v>1</v>
      </c>
      <c r="K26" s="35">
        <v>2</v>
      </c>
      <c r="L26" s="35">
        <v>0</v>
      </c>
      <c r="M26" s="35">
        <v>1</v>
      </c>
      <c r="N26" s="35">
        <v>1</v>
      </c>
    </row>
    <row r="27" spans="1:14" s="28" customFormat="1" ht="15.6" customHeight="1">
      <c r="A27" s="29" t="s">
        <v>113</v>
      </c>
      <c r="B27" s="29" t="s">
        <v>96</v>
      </c>
      <c r="C27" s="35">
        <v>19</v>
      </c>
      <c r="D27" s="35">
        <v>0</v>
      </c>
      <c r="E27" s="35">
        <v>1</v>
      </c>
      <c r="F27" s="35">
        <v>1</v>
      </c>
      <c r="G27" s="35">
        <v>0</v>
      </c>
      <c r="H27" s="35">
        <v>0</v>
      </c>
      <c r="I27" s="35">
        <v>0</v>
      </c>
      <c r="J27" s="35">
        <v>1</v>
      </c>
      <c r="K27" s="35">
        <v>0</v>
      </c>
      <c r="L27" s="35">
        <v>2</v>
      </c>
      <c r="M27" s="35">
        <v>1</v>
      </c>
      <c r="N27" s="35">
        <v>1</v>
      </c>
    </row>
    <row r="28" spans="1:14" s="28" customFormat="1" ht="15.6" customHeight="1">
      <c r="A28" s="29" t="s">
        <v>114</v>
      </c>
      <c r="B28" s="29" t="s">
        <v>96</v>
      </c>
      <c r="C28" s="35">
        <v>65</v>
      </c>
      <c r="D28" s="35">
        <v>0</v>
      </c>
      <c r="E28" s="35">
        <v>2</v>
      </c>
      <c r="F28" s="35">
        <v>2</v>
      </c>
      <c r="G28" s="35">
        <v>1</v>
      </c>
      <c r="H28" s="35">
        <v>0</v>
      </c>
      <c r="I28" s="35">
        <v>2</v>
      </c>
      <c r="J28" s="35">
        <v>1</v>
      </c>
      <c r="K28" s="35">
        <v>0</v>
      </c>
      <c r="L28" s="35">
        <v>1</v>
      </c>
      <c r="M28" s="35">
        <v>1</v>
      </c>
      <c r="N28" s="35">
        <v>0</v>
      </c>
    </row>
    <row r="29" spans="1:14" s="28" customFormat="1" ht="15.6" customHeight="1">
      <c r="A29" s="29" t="s">
        <v>115</v>
      </c>
      <c r="B29" s="29" t="s">
        <v>96</v>
      </c>
      <c r="C29" s="35">
        <v>15</v>
      </c>
      <c r="D29" s="35">
        <v>0</v>
      </c>
      <c r="E29" s="35">
        <v>2</v>
      </c>
      <c r="F29" s="35">
        <v>0</v>
      </c>
      <c r="G29" s="35">
        <v>0</v>
      </c>
      <c r="H29" s="35">
        <v>0</v>
      </c>
      <c r="I29" s="35">
        <v>1</v>
      </c>
      <c r="J29" s="35">
        <v>0</v>
      </c>
      <c r="K29" s="35">
        <v>1</v>
      </c>
      <c r="L29" s="35">
        <v>2</v>
      </c>
      <c r="M29" s="35">
        <v>0</v>
      </c>
      <c r="N29" s="35">
        <v>0</v>
      </c>
    </row>
    <row r="30" spans="1:14" s="28" customFormat="1" ht="15.6" customHeight="1">
      <c r="A30" s="29" t="s">
        <v>116</v>
      </c>
      <c r="B30" s="29" t="s">
        <v>96</v>
      </c>
      <c r="C30" s="35">
        <v>22</v>
      </c>
      <c r="D30" s="35">
        <v>0</v>
      </c>
      <c r="E30" s="35">
        <v>2</v>
      </c>
      <c r="F30" s="35">
        <v>1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1</v>
      </c>
      <c r="M30" s="35">
        <v>1</v>
      </c>
      <c r="N30" s="35">
        <v>1</v>
      </c>
    </row>
    <row r="31" spans="1:14" s="28" customFormat="1" ht="15.6" customHeight="1">
      <c r="A31" s="31" t="s">
        <v>117</v>
      </c>
      <c r="B31" s="29" t="s">
        <v>120</v>
      </c>
      <c r="C31" s="35">
        <v>34</v>
      </c>
      <c r="D31" s="35">
        <v>1</v>
      </c>
      <c r="E31" s="35">
        <v>2</v>
      </c>
      <c r="F31" s="35">
        <v>2</v>
      </c>
      <c r="G31" s="35">
        <v>6</v>
      </c>
      <c r="H31" s="35">
        <v>2</v>
      </c>
      <c r="I31" s="35">
        <v>1</v>
      </c>
      <c r="J31" s="35">
        <v>2</v>
      </c>
      <c r="K31" s="35">
        <v>0</v>
      </c>
      <c r="L31" s="35">
        <v>0</v>
      </c>
      <c r="M31" s="35">
        <v>0</v>
      </c>
      <c r="N31" s="35">
        <v>1</v>
      </c>
    </row>
    <row r="32" spans="1:14" s="33" customFormat="1" ht="15.6" customHeight="1">
      <c r="A32" s="43" t="s">
        <v>143</v>
      </c>
      <c r="B32" s="44"/>
      <c r="C32" s="45"/>
      <c r="D32" s="45">
        <f>SUM(D13:D31)</f>
        <v>2</v>
      </c>
      <c r="E32" s="45">
        <f t="shared" ref="E32:N32" si="1">SUM(E13:E31)</f>
        <v>45</v>
      </c>
      <c r="F32" s="45">
        <f t="shared" si="1"/>
        <v>34</v>
      </c>
      <c r="G32" s="45">
        <f t="shared" si="1"/>
        <v>28</v>
      </c>
      <c r="H32" s="45">
        <f t="shared" si="1"/>
        <v>13</v>
      </c>
      <c r="I32" s="45">
        <f t="shared" si="1"/>
        <v>21</v>
      </c>
      <c r="J32" s="45">
        <f t="shared" si="1"/>
        <v>10</v>
      </c>
      <c r="K32" s="45">
        <f t="shared" si="1"/>
        <v>10</v>
      </c>
      <c r="L32" s="45">
        <f t="shared" si="1"/>
        <v>23</v>
      </c>
      <c r="M32" s="45">
        <f t="shared" si="1"/>
        <v>11</v>
      </c>
      <c r="N32" s="45">
        <f t="shared" si="1"/>
        <v>8</v>
      </c>
    </row>
    <row r="33" spans="1:11">
      <c r="A33" s="79" t="s">
        <v>76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</row>
    <row r="34" spans="1:11">
      <c r="A34" s="79" t="s">
        <v>84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</row>
    <row r="35" spans="1:11">
      <c r="A35" s="79" t="s">
        <v>85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</row>
    <row r="36" spans="1:11">
      <c r="A36" s="79" t="s">
        <v>86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</row>
    <row r="37" spans="1:11">
      <c r="A37" s="79" t="s">
        <v>87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</row>
  </sheetData>
  <mergeCells count="12">
    <mergeCell ref="A1:N1"/>
    <mergeCell ref="A2:N2"/>
    <mergeCell ref="D3:I3"/>
    <mergeCell ref="A33:K33"/>
    <mergeCell ref="A34:K34"/>
    <mergeCell ref="A3:B3"/>
    <mergeCell ref="J3:N3"/>
    <mergeCell ref="A35:K35"/>
    <mergeCell ref="A5:N5"/>
    <mergeCell ref="A12:N12"/>
    <mergeCell ref="A36:K36"/>
    <mergeCell ref="A37:K37"/>
  </mergeCells>
  <pageMargins left="0.7" right="0.7" top="0.75" bottom="0.75" header="0.3" footer="0.3"/>
  <pageSetup scale="85" orientation="landscape" r:id="rId1"/>
  <headerFooter>
    <oddFooter>&amp;LRCH-II SUB PLAN GOALPARA&amp;CLEVEL-II Health Facility&amp;R&amp;P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Q57"/>
  <sheetViews>
    <sheetView zoomScale="73" zoomScaleNormal="73" workbookViewId="0">
      <selection activeCell="T50" sqref="T50"/>
    </sheetView>
  </sheetViews>
  <sheetFormatPr defaultRowHeight="15"/>
  <cols>
    <col min="1" max="1" width="18.5703125" customWidth="1"/>
    <col min="2" max="2" width="20.5703125" customWidth="1"/>
    <col min="3" max="3" width="14.42578125" customWidth="1"/>
    <col min="4" max="4" width="8.7109375" customWidth="1"/>
    <col min="5" max="5" width="12" customWidth="1"/>
    <col min="6" max="6" width="6.5703125" customWidth="1"/>
    <col min="7" max="7" width="7.7109375" customWidth="1"/>
    <col min="8" max="8" width="8.7109375" customWidth="1"/>
    <col min="9" max="9" width="6" customWidth="1"/>
    <col min="10" max="10" width="6.5703125" customWidth="1"/>
    <col min="11" max="12" width="8.42578125" customWidth="1"/>
    <col min="13" max="13" width="6.5703125" customWidth="1"/>
    <col min="14" max="14" width="8" bestFit="1" customWidth="1"/>
    <col min="15" max="15" width="7.28515625" customWidth="1"/>
    <col min="16" max="16" width="7.7109375" customWidth="1"/>
    <col min="17" max="17" width="7" customWidth="1"/>
  </cols>
  <sheetData>
    <row r="1" spans="1:17" ht="42" customHeight="1">
      <c r="A1" s="96" t="s">
        <v>140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spans="1:17" ht="51" customHeight="1">
      <c r="A2" s="3" t="s">
        <v>1</v>
      </c>
      <c r="B2" s="65" t="s">
        <v>155</v>
      </c>
      <c r="C2" s="3" t="s">
        <v>18</v>
      </c>
      <c r="D2" s="88" t="s">
        <v>15</v>
      </c>
      <c r="E2" s="88"/>
      <c r="F2" s="88"/>
      <c r="G2" s="88"/>
      <c r="H2" s="88"/>
      <c r="I2" s="88"/>
      <c r="J2" s="88"/>
      <c r="K2" s="88"/>
      <c r="L2" s="97" t="s">
        <v>32</v>
      </c>
      <c r="M2" s="97"/>
      <c r="N2" s="97"/>
      <c r="O2" s="97"/>
      <c r="P2" s="97"/>
      <c r="Q2" s="97"/>
    </row>
    <row r="3" spans="1:17" ht="25.5">
      <c r="A3" s="1"/>
      <c r="B3" s="1"/>
      <c r="C3" s="1"/>
      <c r="D3" s="7" t="s">
        <v>6</v>
      </c>
      <c r="E3" s="1" t="s">
        <v>28</v>
      </c>
      <c r="F3" s="1" t="s">
        <v>35</v>
      </c>
      <c r="G3" s="13" t="s">
        <v>7</v>
      </c>
      <c r="H3" s="7" t="s">
        <v>9</v>
      </c>
      <c r="I3" s="1" t="s">
        <v>27</v>
      </c>
      <c r="J3" s="1" t="s">
        <v>10</v>
      </c>
      <c r="K3" s="13" t="s">
        <v>13</v>
      </c>
      <c r="L3" s="13" t="s">
        <v>7</v>
      </c>
      <c r="M3" s="1" t="s">
        <v>8</v>
      </c>
      <c r="N3" s="1" t="s">
        <v>9</v>
      </c>
      <c r="O3" s="13" t="s">
        <v>12</v>
      </c>
      <c r="P3" s="13" t="s">
        <v>10</v>
      </c>
      <c r="Q3" s="9" t="s">
        <v>14</v>
      </c>
    </row>
    <row r="4" spans="1:17" s="30" customFormat="1">
      <c r="A4" s="80" t="s">
        <v>97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2"/>
    </row>
    <row r="5" spans="1:17" ht="18.95" customHeight="1">
      <c r="A5" s="98" t="s">
        <v>90</v>
      </c>
      <c r="B5" s="100" t="s">
        <v>95</v>
      </c>
      <c r="C5" s="14" t="s">
        <v>16</v>
      </c>
      <c r="D5" s="37">
        <v>0</v>
      </c>
      <c r="E5" s="37">
        <v>0</v>
      </c>
      <c r="F5" s="37">
        <v>0</v>
      </c>
      <c r="G5" s="37">
        <v>0</v>
      </c>
      <c r="H5" s="37">
        <v>0</v>
      </c>
      <c r="I5" s="37">
        <v>0</v>
      </c>
      <c r="J5" s="38">
        <v>1</v>
      </c>
      <c r="K5" s="39">
        <v>0</v>
      </c>
      <c r="L5" s="39">
        <v>0</v>
      </c>
      <c r="M5" s="38">
        <v>1</v>
      </c>
      <c r="N5" s="38">
        <v>4</v>
      </c>
      <c r="O5" s="39">
        <v>4</v>
      </c>
      <c r="P5" s="39">
        <v>3</v>
      </c>
      <c r="Q5" s="36">
        <v>0</v>
      </c>
    </row>
    <row r="6" spans="1:17" ht="18.95" customHeight="1">
      <c r="A6" s="99"/>
      <c r="B6" s="101"/>
      <c r="C6" s="14" t="s">
        <v>17</v>
      </c>
      <c r="D6" s="37">
        <v>1</v>
      </c>
      <c r="E6" s="37">
        <v>1</v>
      </c>
      <c r="F6" s="37">
        <v>1</v>
      </c>
      <c r="G6" s="37">
        <v>2</v>
      </c>
      <c r="H6" s="37">
        <v>2</v>
      </c>
      <c r="I6" s="37">
        <v>2</v>
      </c>
      <c r="J6" s="38">
        <v>2</v>
      </c>
      <c r="K6" s="39">
        <v>0</v>
      </c>
      <c r="L6" s="39">
        <v>4</v>
      </c>
      <c r="M6" s="38">
        <v>3</v>
      </c>
      <c r="N6" s="38">
        <v>4</v>
      </c>
      <c r="O6" s="39">
        <v>4</v>
      </c>
      <c r="P6" s="39">
        <v>1</v>
      </c>
      <c r="Q6" s="36">
        <v>4</v>
      </c>
    </row>
    <row r="7" spans="1:17" ht="18.95" customHeight="1">
      <c r="A7" s="102" t="s">
        <v>91</v>
      </c>
      <c r="B7" s="97" t="s">
        <v>95</v>
      </c>
      <c r="C7" s="1" t="s">
        <v>16</v>
      </c>
      <c r="D7" s="35">
        <v>0</v>
      </c>
      <c r="E7" s="35">
        <v>1</v>
      </c>
      <c r="F7" s="35">
        <v>1</v>
      </c>
      <c r="G7" s="35">
        <v>0</v>
      </c>
      <c r="H7" s="35">
        <v>0</v>
      </c>
      <c r="I7" s="35">
        <v>0</v>
      </c>
      <c r="J7" s="35">
        <v>1</v>
      </c>
      <c r="K7" s="35">
        <v>0</v>
      </c>
      <c r="L7" s="35">
        <v>0</v>
      </c>
      <c r="M7" s="35">
        <v>1</v>
      </c>
      <c r="N7" s="35">
        <v>0</v>
      </c>
      <c r="O7" s="35">
        <v>1</v>
      </c>
      <c r="P7" s="35">
        <v>1</v>
      </c>
      <c r="Q7" s="35">
        <v>0</v>
      </c>
    </row>
    <row r="8" spans="1:17" s="2" customFormat="1" ht="18.95" customHeight="1">
      <c r="A8" s="102"/>
      <c r="B8" s="97"/>
      <c r="C8" s="1" t="s">
        <v>17</v>
      </c>
      <c r="D8" s="32">
        <v>1</v>
      </c>
      <c r="E8" s="32">
        <v>1</v>
      </c>
      <c r="F8" s="32">
        <v>1</v>
      </c>
      <c r="G8" s="32">
        <v>1</v>
      </c>
      <c r="H8" s="32">
        <v>0</v>
      </c>
      <c r="I8" s="32">
        <v>0</v>
      </c>
      <c r="J8" s="32">
        <v>1</v>
      </c>
      <c r="K8" s="32">
        <v>0</v>
      </c>
      <c r="L8" s="32">
        <v>0</v>
      </c>
      <c r="M8" s="32">
        <v>0</v>
      </c>
      <c r="N8" s="32">
        <v>0</v>
      </c>
      <c r="O8" s="32">
        <v>0</v>
      </c>
      <c r="P8" s="32">
        <v>0</v>
      </c>
      <c r="Q8" s="32">
        <v>0</v>
      </c>
    </row>
    <row r="9" spans="1:17" ht="18.95" customHeight="1">
      <c r="A9" s="102" t="s">
        <v>92</v>
      </c>
      <c r="B9" s="97" t="s">
        <v>95</v>
      </c>
      <c r="C9" s="1" t="s">
        <v>16</v>
      </c>
      <c r="D9" s="35">
        <v>0</v>
      </c>
      <c r="E9" s="35">
        <v>0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35">
        <v>1</v>
      </c>
      <c r="N9" s="35">
        <v>0</v>
      </c>
      <c r="O9" s="35">
        <v>1</v>
      </c>
      <c r="P9" s="35">
        <v>1</v>
      </c>
      <c r="Q9" s="35">
        <v>0</v>
      </c>
    </row>
    <row r="10" spans="1:17" ht="18.95" customHeight="1">
      <c r="A10" s="102"/>
      <c r="B10" s="97"/>
      <c r="C10" s="1" t="s">
        <v>17</v>
      </c>
      <c r="D10" s="35">
        <v>1</v>
      </c>
      <c r="E10" s="35">
        <v>1</v>
      </c>
      <c r="F10" s="35">
        <v>1</v>
      </c>
      <c r="G10" s="35">
        <v>1</v>
      </c>
      <c r="H10" s="35">
        <v>0</v>
      </c>
      <c r="I10" s="35">
        <v>0</v>
      </c>
      <c r="J10" s="35">
        <v>1</v>
      </c>
      <c r="K10" s="35">
        <v>0</v>
      </c>
      <c r="L10" s="35">
        <v>0</v>
      </c>
      <c r="M10" s="35">
        <v>0</v>
      </c>
      <c r="N10" s="35">
        <v>0</v>
      </c>
      <c r="O10" s="35">
        <v>1</v>
      </c>
      <c r="P10" s="35">
        <v>1</v>
      </c>
      <c r="Q10" s="35">
        <v>0</v>
      </c>
    </row>
    <row r="11" spans="1:17" ht="18.95" customHeight="1">
      <c r="A11" s="102" t="s">
        <v>93</v>
      </c>
      <c r="B11" s="97" t="s">
        <v>95</v>
      </c>
      <c r="C11" s="1" t="s">
        <v>16</v>
      </c>
      <c r="D11" s="35">
        <v>0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35">
        <v>1</v>
      </c>
      <c r="K11" s="35">
        <v>0</v>
      </c>
      <c r="L11" s="35">
        <v>0</v>
      </c>
      <c r="M11" s="35">
        <v>0</v>
      </c>
      <c r="N11" s="35">
        <v>0</v>
      </c>
      <c r="O11" s="35">
        <v>1</v>
      </c>
      <c r="P11" s="35">
        <v>1</v>
      </c>
      <c r="Q11" s="35">
        <v>0</v>
      </c>
    </row>
    <row r="12" spans="1:17" ht="18.95" customHeight="1">
      <c r="A12" s="102"/>
      <c r="B12" s="97"/>
      <c r="C12" s="1" t="s">
        <v>17</v>
      </c>
      <c r="D12" s="35">
        <v>1</v>
      </c>
      <c r="E12" s="35">
        <v>1</v>
      </c>
      <c r="F12" s="35">
        <v>1</v>
      </c>
      <c r="G12" s="35">
        <v>1</v>
      </c>
      <c r="H12" s="35">
        <v>0</v>
      </c>
      <c r="I12" s="35">
        <v>0</v>
      </c>
      <c r="J12" s="35">
        <v>1</v>
      </c>
      <c r="K12" s="35">
        <v>0</v>
      </c>
      <c r="L12" s="35">
        <v>0</v>
      </c>
      <c r="M12" s="35">
        <v>1</v>
      </c>
      <c r="N12" s="35">
        <v>0</v>
      </c>
      <c r="O12" s="35">
        <v>1</v>
      </c>
      <c r="P12" s="35">
        <v>1</v>
      </c>
      <c r="Q12" s="35">
        <v>0</v>
      </c>
    </row>
    <row r="13" spans="1:17" ht="18.95" customHeight="1">
      <c r="A13" s="111" t="s">
        <v>94</v>
      </c>
      <c r="B13" s="112" t="s">
        <v>95</v>
      </c>
      <c r="C13" s="14" t="s">
        <v>16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</row>
    <row r="14" spans="1:17" ht="18.95" customHeight="1">
      <c r="A14" s="111"/>
      <c r="B14" s="112"/>
      <c r="C14" s="14" t="s">
        <v>17</v>
      </c>
      <c r="D14" s="36">
        <v>1</v>
      </c>
      <c r="E14" s="36">
        <v>1</v>
      </c>
      <c r="F14" s="36">
        <v>1</v>
      </c>
      <c r="G14" s="36">
        <v>1</v>
      </c>
      <c r="H14" s="36">
        <v>1</v>
      </c>
      <c r="I14" s="36">
        <v>1</v>
      </c>
      <c r="J14" s="36">
        <v>1</v>
      </c>
      <c r="K14" s="36">
        <v>1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>
        <v>0</v>
      </c>
    </row>
    <row r="15" spans="1:17" s="34" customFormat="1" ht="18.95" customHeight="1">
      <c r="A15" s="110" t="s">
        <v>143</v>
      </c>
      <c r="B15" s="110"/>
      <c r="C15" s="40" t="s">
        <v>16</v>
      </c>
      <c r="D15" s="41">
        <f>D13+D11+D9+D7+D5</f>
        <v>0</v>
      </c>
      <c r="E15" s="41">
        <f t="shared" ref="E15:Q15" si="0">E13+E11+E9+E7+E5</f>
        <v>1</v>
      </c>
      <c r="F15" s="41">
        <f t="shared" si="0"/>
        <v>1</v>
      </c>
      <c r="G15" s="41">
        <f t="shared" si="0"/>
        <v>0</v>
      </c>
      <c r="H15" s="41">
        <f t="shared" si="0"/>
        <v>0</v>
      </c>
      <c r="I15" s="41">
        <f t="shared" si="0"/>
        <v>0</v>
      </c>
      <c r="J15" s="41">
        <f t="shared" si="0"/>
        <v>3</v>
      </c>
      <c r="K15" s="41">
        <f t="shared" si="0"/>
        <v>0</v>
      </c>
      <c r="L15" s="41">
        <f t="shared" si="0"/>
        <v>0</v>
      </c>
      <c r="M15" s="41">
        <f t="shared" si="0"/>
        <v>3</v>
      </c>
      <c r="N15" s="41">
        <f t="shared" si="0"/>
        <v>4</v>
      </c>
      <c r="O15" s="41">
        <f t="shared" si="0"/>
        <v>7</v>
      </c>
      <c r="P15" s="41">
        <f t="shared" si="0"/>
        <v>6</v>
      </c>
      <c r="Q15" s="41">
        <f t="shared" si="0"/>
        <v>0</v>
      </c>
    </row>
    <row r="16" spans="1:17" s="34" customFormat="1" ht="18.95" customHeight="1">
      <c r="A16" s="110"/>
      <c r="B16" s="110"/>
      <c r="C16" s="40" t="s">
        <v>17</v>
      </c>
      <c r="D16" s="41">
        <f>D14+D12+D10+D8+D6</f>
        <v>5</v>
      </c>
      <c r="E16" s="41">
        <f t="shared" ref="E16:Q16" si="1">E14+E12+E10+E8+E6</f>
        <v>5</v>
      </c>
      <c r="F16" s="41">
        <f t="shared" si="1"/>
        <v>5</v>
      </c>
      <c r="G16" s="41">
        <f t="shared" si="1"/>
        <v>6</v>
      </c>
      <c r="H16" s="41">
        <f t="shared" si="1"/>
        <v>3</v>
      </c>
      <c r="I16" s="41">
        <f t="shared" si="1"/>
        <v>3</v>
      </c>
      <c r="J16" s="41">
        <f t="shared" si="1"/>
        <v>6</v>
      </c>
      <c r="K16" s="41">
        <f t="shared" si="1"/>
        <v>1</v>
      </c>
      <c r="L16" s="41">
        <f t="shared" si="1"/>
        <v>4</v>
      </c>
      <c r="M16" s="41">
        <f t="shared" si="1"/>
        <v>4</v>
      </c>
      <c r="N16" s="41">
        <f t="shared" si="1"/>
        <v>4</v>
      </c>
      <c r="O16" s="41">
        <f t="shared" si="1"/>
        <v>6</v>
      </c>
      <c r="P16" s="41">
        <f t="shared" si="1"/>
        <v>3</v>
      </c>
      <c r="Q16" s="41">
        <f t="shared" si="1"/>
        <v>4</v>
      </c>
    </row>
    <row r="17" spans="1:17" s="30" customFormat="1" ht="18.95" customHeight="1">
      <c r="A17" s="107" t="s">
        <v>121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9"/>
    </row>
    <row r="18" spans="1:17" s="30" customFormat="1" ht="18.95" customHeight="1">
      <c r="A18" s="92" t="s">
        <v>99</v>
      </c>
      <c r="B18" s="92" t="s">
        <v>118</v>
      </c>
      <c r="C18" s="1" t="s">
        <v>16</v>
      </c>
      <c r="D18" s="35">
        <v>0</v>
      </c>
      <c r="E18" s="35">
        <v>1</v>
      </c>
      <c r="F18" s="35">
        <v>0</v>
      </c>
      <c r="G18" s="35">
        <v>0</v>
      </c>
      <c r="H18" s="35">
        <v>0</v>
      </c>
      <c r="I18" s="35">
        <v>0</v>
      </c>
      <c r="J18" s="35">
        <v>1</v>
      </c>
      <c r="K18" s="35">
        <v>0</v>
      </c>
      <c r="L18" s="35">
        <v>0</v>
      </c>
      <c r="M18" s="35">
        <v>2</v>
      </c>
      <c r="N18" s="35">
        <v>0</v>
      </c>
      <c r="O18" s="35">
        <v>0</v>
      </c>
      <c r="P18" s="35">
        <v>0</v>
      </c>
      <c r="Q18" s="35">
        <v>0</v>
      </c>
    </row>
    <row r="19" spans="1:17" s="30" customFormat="1" ht="18.95" customHeight="1">
      <c r="A19" s="93"/>
      <c r="B19" s="93"/>
      <c r="C19" s="1" t="s">
        <v>17</v>
      </c>
      <c r="D19" s="35">
        <v>1</v>
      </c>
      <c r="E19" s="35">
        <v>1</v>
      </c>
      <c r="F19" s="35">
        <v>1</v>
      </c>
      <c r="G19" s="35">
        <v>2</v>
      </c>
      <c r="H19" s="35">
        <v>2</v>
      </c>
      <c r="I19" s="35">
        <v>1</v>
      </c>
      <c r="J19" s="35">
        <v>1</v>
      </c>
      <c r="K19" s="35">
        <v>7</v>
      </c>
      <c r="L19" s="35">
        <v>2</v>
      </c>
      <c r="M19" s="35">
        <v>1</v>
      </c>
      <c r="N19" s="35">
        <v>2</v>
      </c>
      <c r="O19" s="35">
        <v>3</v>
      </c>
      <c r="P19" s="35">
        <v>2</v>
      </c>
      <c r="Q19" s="35">
        <v>0</v>
      </c>
    </row>
    <row r="20" spans="1:17" s="30" customFormat="1" ht="18.95" customHeight="1">
      <c r="A20" s="92" t="s">
        <v>100</v>
      </c>
      <c r="B20" s="92" t="s">
        <v>118</v>
      </c>
      <c r="C20" s="1" t="s">
        <v>16</v>
      </c>
      <c r="D20" s="35">
        <v>0</v>
      </c>
      <c r="E20" s="35">
        <v>1</v>
      </c>
      <c r="F20" s="35">
        <v>1</v>
      </c>
      <c r="G20" s="35">
        <v>0</v>
      </c>
      <c r="H20" s="35">
        <v>0</v>
      </c>
      <c r="I20" s="35">
        <v>0</v>
      </c>
      <c r="J20" s="35">
        <v>1</v>
      </c>
      <c r="K20" s="35">
        <v>0</v>
      </c>
      <c r="L20" s="35">
        <v>0</v>
      </c>
      <c r="M20" s="35">
        <v>2</v>
      </c>
      <c r="N20" s="35">
        <v>0</v>
      </c>
      <c r="O20" s="35">
        <v>4</v>
      </c>
      <c r="P20" s="35">
        <v>4</v>
      </c>
      <c r="Q20" s="35">
        <v>0</v>
      </c>
    </row>
    <row r="21" spans="1:17" s="30" customFormat="1" ht="18.95" customHeight="1">
      <c r="A21" s="93"/>
      <c r="B21" s="93"/>
      <c r="C21" s="1" t="s">
        <v>17</v>
      </c>
      <c r="D21" s="35">
        <v>1</v>
      </c>
      <c r="E21" s="35">
        <v>1</v>
      </c>
      <c r="F21" s="35">
        <v>1</v>
      </c>
      <c r="G21" s="35">
        <v>2</v>
      </c>
      <c r="H21" s="35">
        <v>2</v>
      </c>
      <c r="I21" s="35">
        <v>1</v>
      </c>
      <c r="J21" s="35">
        <v>1</v>
      </c>
      <c r="K21" s="35">
        <v>0</v>
      </c>
      <c r="L21" s="35">
        <v>1</v>
      </c>
      <c r="M21" s="35">
        <v>1</v>
      </c>
      <c r="N21" s="35">
        <v>1</v>
      </c>
      <c r="O21" s="35">
        <v>1</v>
      </c>
      <c r="P21" s="35">
        <v>1</v>
      </c>
      <c r="Q21" s="35">
        <v>0</v>
      </c>
    </row>
    <row r="22" spans="1:17" s="30" customFormat="1" ht="18.95" customHeight="1">
      <c r="A22" s="92" t="s">
        <v>101</v>
      </c>
      <c r="B22" s="92" t="s">
        <v>118</v>
      </c>
      <c r="C22" s="1" t="s">
        <v>16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1</v>
      </c>
      <c r="K22" s="35">
        <v>0</v>
      </c>
      <c r="L22" s="35">
        <v>0</v>
      </c>
      <c r="M22" s="35">
        <v>5</v>
      </c>
      <c r="N22" s="35">
        <v>0</v>
      </c>
      <c r="O22" s="35">
        <v>0</v>
      </c>
      <c r="P22" s="35">
        <v>9</v>
      </c>
      <c r="Q22" s="35">
        <v>0</v>
      </c>
    </row>
    <row r="23" spans="1:17" s="30" customFormat="1" ht="18.95" customHeight="1">
      <c r="A23" s="93"/>
      <c r="B23" s="93"/>
      <c r="C23" s="1" t="s">
        <v>17</v>
      </c>
      <c r="D23" s="35">
        <v>1</v>
      </c>
      <c r="E23" s="35">
        <v>1</v>
      </c>
      <c r="F23" s="35">
        <v>1</v>
      </c>
      <c r="G23" s="35">
        <v>2</v>
      </c>
      <c r="H23" s="35">
        <v>2</v>
      </c>
      <c r="I23" s="35">
        <v>2</v>
      </c>
      <c r="J23" s="35">
        <v>2</v>
      </c>
      <c r="K23" s="35">
        <v>0</v>
      </c>
      <c r="L23" s="35">
        <v>6</v>
      </c>
      <c r="M23" s="35">
        <v>0</v>
      </c>
      <c r="N23" s="35">
        <v>5</v>
      </c>
      <c r="O23" s="35">
        <v>4</v>
      </c>
      <c r="P23" s="35">
        <v>0</v>
      </c>
      <c r="Q23" s="35">
        <v>0</v>
      </c>
    </row>
    <row r="24" spans="1:17" s="30" customFormat="1" ht="18.95" customHeight="1">
      <c r="A24" s="92" t="s">
        <v>102</v>
      </c>
      <c r="B24" s="92" t="s">
        <v>118</v>
      </c>
      <c r="C24" s="1" t="s">
        <v>16</v>
      </c>
      <c r="D24" s="35">
        <v>0</v>
      </c>
      <c r="E24" s="35">
        <v>1</v>
      </c>
      <c r="F24" s="35">
        <v>0</v>
      </c>
      <c r="G24" s="35">
        <v>0</v>
      </c>
      <c r="H24" s="35">
        <v>0</v>
      </c>
      <c r="I24" s="35">
        <v>0</v>
      </c>
      <c r="J24" s="35">
        <v>1</v>
      </c>
      <c r="K24" s="35">
        <v>0</v>
      </c>
      <c r="L24" s="35">
        <v>0</v>
      </c>
      <c r="M24" s="35">
        <v>1</v>
      </c>
      <c r="N24" s="35">
        <v>0</v>
      </c>
      <c r="O24" s="35">
        <v>1</v>
      </c>
      <c r="P24" s="35">
        <v>1</v>
      </c>
      <c r="Q24" s="35">
        <v>0</v>
      </c>
    </row>
    <row r="25" spans="1:17" s="30" customFormat="1" ht="18.95" customHeight="1">
      <c r="A25" s="93"/>
      <c r="B25" s="93"/>
      <c r="C25" s="1" t="s">
        <v>17</v>
      </c>
      <c r="D25" s="35">
        <v>0</v>
      </c>
      <c r="E25" s="35">
        <v>1</v>
      </c>
      <c r="F25" s="35">
        <v>1</v>
      </c>
      <c r="G25" s="35">
        <v>1</v>
      </c>
      <c r="H25" s="35">
        <v>2</v>
      </c>
      <c r="I25" s="35">
        <v>0</v>
      </c>
      <c r="J25" s="35">
        <v>1</v>
      </c>
      <c r="K25" s="35">
        <v>0</v>
      </c>
      <c r="L25" s="35">
        <v>1</v>
      </c>
      <c r="M25" s="35">
        <v>1</v>
      </c>
      <c r="N25" s="35">
        <v>1</v>
      </c>
      <c r="O25" s="35">
        <v>1</v>
      </c>
      <c r="P25" s="35">
        <v>2</v>
      </c>
      <c r="Q25" s="35">
        <v>0</v>
      </c>
    </row>
    <row r="26" spans="1:17" s="30" customFormat="1" ht="18.95" customHeight="1">
      <c r="A26" s="90" t="s">
        <v>103</v>
      </c>
      <c r="B26" s="90" t="s">
        <v>118</v>
      </c>
      <c r="C26" s="14" t="s">
        <v>16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6">
        <v>1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9</v>
      </c>
      <c r="Q26" s="35">
        <v>0</v>
      </c>
    </row>
    <row r="27" spans="1:17" s="30" customFormat="1" ht="18.95" customHeight="1">
      <c r="A27" s="91"/>
      <c r="B27" s="91"/>
      <c r="C27" s="14" t="s">
        <v>17</v>
      </c>
      <c r="D27" s="36">
        <v>3</v>
      </c>
      <c r="E27" s="36">
        <v>2</v>
      </c>
      <c r="F27" s="36">
        <v>2</v>
      </c>
      <c r="G27" s="36">
        <v>2</v>
      </c>
      <c r="H27" s="36">
        <v>2</v>
      </c>
      <c r="I27" s="36">
        <v>2</v>
      </c>
      <c r="J27" s="36">
        <v>2</v>
      </c>
      <c r="K27" s="36">
        <v>5</v>
      </c>
      <c r="L27" s="36">
        <v>2</v>
      </c>
      <c r="M27" s="36">
        <v>2</v>
      </c>
      <c r="N27" s="36">
        <v>2</v>
      </c>
      <c r="O27" s="36">
        <v>2</v>
      </c>
      <c r="P27" s="36">
        <v>0</v>
      </c>
      <c r="Q27" s="35">
        <v>0</v>
      </c>
    </row>
    <row r="28" spans="1:17" s="30" customFormat="1" ht="18.95" customHeight="1">
      <c r="A28" s="92" t="s">
        <v>104</v>
      </c>
      <c r="B28" s="92" t="s">
        <v>95</v>
      </c>
      <c r="C28" s="1" t="s">
        <v>16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2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35">
        <v>0</v>
      </c>
    </row>
    <row r="29" spans="1:17" s="30" customFormat="1" ht="24.75" customHeight="1">
      <c r="A29" s="93"/>
      <c r="B29" s="93"/>
      <c r="C29" s="1" t="s">
        <v>17</v>
      </c>
      <c r="D29" s="35">
        <v>1</v>
      </c>
      <c r="E29" s="35">
        <v>1</v>
      </c>
      <c r="F29" s="35">
        <v>1</v>
      </c>
      <c r="G29" s="35">
        <v>1</v>
      </c>
      <c r="H29" s="35">
        <v>1</v>
      </c>
      <c r="I29" s="35">
        <v>0</v>
      </c>
      <c r="J29" s="35">
        <v>0</v>
      </c>
      <c r="K29" s="35">
        <v>0</v>
      </c>
      <c r="L29" s="35">
        <v>1</v>
      </c>
      <c r="M29" s="35">
        <v>1</v>
      </c>
      <c r="N29" s="35">
        <v>1</v>
      </c>
      <c r="O29" s="35">
        <v>1</v>
      </c>
      <c r="P29" s="35">
        <v>1</v>
      </c>
      <c r="Q29" s="35">
        <v>0</v>
      </c>
    </row>
    <row r="30" spans="1:17" s="30" customFormat="1" ht="18" customHeight="1">
      <c r="A30" s="92" t="s">
        <v>105</v>
      </c>
      <c r="B30" s="92" t="s">
        <v>95</v>
      </c>
      <c r="C30" s="1" t="s">
        <v>16</v>
      </c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35">
        <v>0</v>
      </c>
      <c r="J30" s="35">
        <v>1</v>
      </c>
      <c r="K30" s="35">
        <v>0</v>
      </c>
      <c r="L30" s="35">
        <v>0</v>
      </c>
      <c r="M30" s="35">
        <v>1</v>
      </c>
      <c r="N30" s="35">
        <v>0</v>
      </c>
      <c r="O30" s="35">
        <v>0</v>
      </c>
      <c r="P30" s="35">
        <v>0</v>
      </c>
      <c r="Q30" s="35">
        <v>0</v>
      </c>
    </row>
    <row r="31" spans="1:17" s="30" customFormat="1" ht="18" customHeight="1">
      <c r="A31" s="93"/>
      <c r="B31" s="93"/>
      <c r="C31" s="1" t="s">
        <v>17</v>
      </c>
      <c r="D31" s="35">
        <v>1</v>
      </c>
      <c r="E31" s="35">
        <v>1</v>
      </c>
      <c r="F31" s="35">
        <v>1</v>
      </c>
      <c r="G31" s="35">
        <v>1</v>
      </c>
      <c r="H31" s="35">
        <v>1</v>
      </c>
      <c r="I31" s="35">
        <v>0</v>
      </c>
      <c r="J31" s="35">
        <v>1</v>
      </c>
      <c r="K31" s="35">
        <v>0</v>
      </c>
      <c r="L31" s="35">
        <v>1</v>
      </c>
      <c r="M31" s="35">
        <v>0</v>
      </c>
      <c r="N31" s="35">
        <v>1</v>
      </c>
      <c r="O31" s="35">
        <v>1</v>
      </c>
      <c r="P31" s="35">
        <v>0</v>
      </c>
      <c r="Q31" s="35">
        <v>0</v>
      </c>
    </row>
    <row r="32" spans="1:17" s="30" customFormat="1" ht="18" customHeight="1">
      <c r="A32" s="90" t="s">
        <v>106</v>
      </c>
      <c r="B32" s="90" t="s">
        <v>95</v>
      </c>
      <c r="C32" s="14" t="s">
        <v>16</v>
      </c>
      <c r="D32" s="36">
        <v>0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1</v>
      </c>
      <c r="N32" s="36">
        <v>0</v>
      </c>
      <c r="O32" s="36">
        <v>0</v>
      </c>
      <c r="P32" s="36">
        <v>1</v>
      </c>
      <c r="Q32" s="35">
        <v>0</v>
      </c>
    </row>
    <row r="33" spans="1:17" s="30" customFormat="1" ht="18" customHeight="1">
      <c r="A33" s="91"/>
      <c r="B33" s="91"/>
      <c r="C33" s="14" t="s">
        <v>17</v>
      </c>
      <c r="D33" s="36">
        <v>1</v>
      </c>
      <c r="E33" s="36">
        <v>1</v>
      </c>
      <c r="F33" s="36">
        <v>1</v>
      </c>
      <c r="G33" s="36">
        <v>1</v>
      </c>
      <c r="H33" s="36">
        <v>1</v>
      </c>
      <c r="I33" s="36">
        <v>0</v>
      </c>
      <c r="J33" s="36">
        <v>1</v>
      </c>
      <c r="K33" s="36">
        <v>0</v>
      </c>
      <c r="L33" s="36">
        <v>2</v>
      </c>
      <c r="M33" s="36">
        <v>2</v>
      </c>
      <c r="N33" s="36">
        <v>1</v>
      </c>
      <c r="O33" s="36">
        <v>2</v>
      </c>
      <c r="P33" s="36">
        <v>1</v>
      </c>
      <c r="Q33" s="35">
        <v>0</v>
      </c>
    </row>
    <row r="34" spans="1:17" s="30" customFormat="1" ht="18" customHeight="1">
      <c r="A34" s="90" t="s">
        <v>107</v>
      </c>
      <c r="B34" s="90" t="s">
        <v>119</v>
      </c>
      <c r="C34" s="14" t="s">
        <v>16</v>
      </c>
      <c r="D34" s="36">
        <v>0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1</v>
      </c>
      <c r="N34" s="36">
        <v>0</v>
      </c>
      <c r="O34" s="36">
        <v>0</v>
      </c>
      <c r="P34" s="36">
        <v>1</v>
      </c>
      <c r="Q34" s="35">
        <v>0</v>
      </c>
    </row>
    <row r="35" spans="1:17" s="30" customFormat="1" ht="18" customHeight="1">
      <c r="A35" s="91"/>
      <c r="B35" s="91"/>
      <c r="C35" s="14" t="s">
        <v>17</v>
      </c>
      <c r="D35" s="36">
        <v>1</v>
      </c>
      <c r="E35" s="36">
        <v>1</v>
      </c>
      <c r="F35" s="36">
        <v>1</v>
      </c>
      <c r="G35" s="36">
        <v>1</v>
      </c>
      <c r="H35" s="36">
        <v>1</v>
      </c>
      <c r="I35" s="36">
        <v>1</v>
      </c>
      <c r="J35" s="36">
        <v>1</v>
      </c>
      <c r="K35" s="36">
        <v>0</v>
      </c>
      <c r="L35" s="36">
        <v>3</v>
      </c>
      <c r="M35" s="36">
        <v>2</v>
      </c>
      <c r="N35" s="36">
        <v>1</v>
      </c>
      <c r="O35" s="36">
        <v>1</v>
      </c>
      <c r="P35" s="36">
        <v>1</v>
      </c>
      <c r="Q35" s="35">
        <v>0</v>
      </c>
    </row>
    <row r="36" spans="1:17" s="30" customFormat="1" ht="18" customHeight="1">
      <c r="A36" s="90" t="s">
        <v>108</v>
      </c>
      <c r="B36" s="90" t="s">
        <v>119</v>
      </c>
      <c r="C36" s="14" t="s">
        <v>16</v>
      </c>
      <c r="D36" s="36">
        <v>0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5">
        <v>0</v>
      </c>
    </row>
    <row r="37" spans="1:17" s="30" customFormat="1" ht="18" customHeight="1">
      <c r="A37" s="91"/>
      <c r="B37" s="91"/>
      <c r="C37" s="14" t="s">
        <v>17</v>
      </c>
      <c r="D37" s="36">
        <v>1</v>
      </c>
      <c r="E37" s="36">
        <v>1</v>
      </c>
      <c r="F37" s="36">
        <v>1</v>
      </c>
      <c r="G37" s="36">
        <v>1</v>
      </c>
      <c r="H37" s="36">
        <v>1</v>
      </c>
      <c r="I37" s="36">
        <v>1</v>
      </c>
      <c r="J37" s="36">
        <v>1</v>
      </c>
      <c r="K37" s="36">
        <v>0</v>
      </c>
      <c r="L37" s="36">
        <v>3</v>
      </c>
      <c r="M37" s="36">
        <v>3</v>
      </c>
      <c r="N37" s="36">
        <v>1</v>
      </c>
      <c r="O37" s="36">
        <v>1</v>
      </c>
      <c r="P37" s="36">
        <v>1</v>
      </c>
      <c r="Q37" s="35">
        <v>0</v>
      </c>
    </row>
    <row r="38" spans="1:17" s="30" customFormat="1" ht="18" customHeight="1">
      <c r="A38" s="90" t="s">
        <v>109</v>
      </c>
      <c r="B38" s="90" t="s">
        <v>96</v>
      </c>
      <c r="C38" s="14" t="s">
        <v>16</v>
      </c>
      <c r="D38" s="36">
        <v>0</v>
      </c>
      <c r="E38" s="36">
        <v>0</v>
      </c>
      <c r="F38" s="36">
        <v>0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1</v>
      </c>
      <c r="Q38" s="35">
        <v>0</v>
      </c>
    </row>
    <row r="39" spans="1:17" s="30" customFormat="1" ht="18" customHeight="1">
      <c r="A39" s="91"/>
      <c r="B39" s="91"/>
      <c r="C39" s="14" t="s">
        <v>17</v>
      </c>
      <c r="D39" s="36">
        <v>1</v>
      </c>
      <c r="E39" s="36">
        <v>1</v>
      </c>
      <c r="F39" s="36">
        <v>1</v>
      </c>
      <c r="G39" s="36">
        <v>1</v>
      </c>
      <c r="H39" s="36">
        <v>1</v>
      </c>
      <c r="I39" s="36">
        <v>1</v>
      </c>
      <c r="J39" s="36">
        <v>2</v>
      </c>
      <c r="K39" s="36">
        <v>2</v>
      </c>
      <c r="L39" s="36">
        <v>1</v>
      </c>
      <c r="M39" s="36">
        <v>1</v>
      </c>
      <c r="N39" s="36">
        <v>1</v>
      </c>
      <c r="O39" s="36">
        <v>1</v>
      </c>
      <c r="P39" s="36">
        <v>1</v>
      </c>
      <c r="Q39" s="35">
        <v>0</v>
      </c>
    </row>
    <row r="40" spans="1:17" s="30" customFormat="1" ht="18" customHeight="1">
      <c r="A40" s="92" t="s">
        <v>110</v>
      </c>
      <c r="B40" s="92" t="s">
        <v>96</v>
      </c>
      <c r="C40" s="1" t="s">
        <v>16</v>
      </c>
      <c r="D40" s="35">
        <v>0</v>
      </c>
      <c r="E40" s="35">
        <v>0</v>
      </c>
      <c r="F40" s="35">
        <v>0</v>
      </c>
      <c r="G40" s="35">
        <v>0</v>
      </c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5">
        <v>3</v>
      </c>
      <c r="Q40" s="35">
        <v>0</v>
      </c>
    </row>
    <row r="41" spans="1:17" s="30" customFormat="1" ht="18" customHeight="1">
      <c r="A41" s="93"/>
      <c r="B41" s="93"/>
      <c r="C41" s="1" t="s">
        <v>17</v>
      </c>
      <c r="D41" s="35">
        <v>1</v>
      </c>
      <c r="E41" s="35">
        <v>1</v>
      </c>
      <c r="F41" s="35">
        <v>1</v>
      </c>
      <c r="G41" s="35">
        <v>1</v>
      </c>
      <c r="H41" s="35">
        <v>1</v>
      </c>
      <c r="I41" s="35">
        <v>1</v>
      </c>
      <c r="J41" s="35">
        <v>1</v>
      </c>
      <c r="K41" s="35">
        <v>1</v>
      </c>
      <c r="L41" s="35">
        <v>1</v>
      </c>
      <c r="M41" s="35">
        <v>1</v>
      </c>
      <c r="N41" s="35">
        <v>1</v>
      </c>
      <c r="O41" s="35">
        <v>1</v>
      </c>
      <c r="P41" s="35">
        <v>0</v>
      </c>
      <c r="Q41" s="35">
        <v>0</v>
      </c>
    </row>
    <row r="42" spans="1:17" s="30" customFormat="1" ht="18" customHeight="1">
      <c r="A42" s="92" t="s">
        <v>111</v>
      </c>
      <c r="B42" s="92" t="s">
        <v>96</v>
      </c>
      <c r="C42" s="1" t="s">
        <v>16</v>
      </c>
      <c r="D42" s="35">
        <v>0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35">
        <v>0</v>
      </c>
      <c r="K42" s="35">
        <v>1</v>
      </c>
      <c r="L42" s="35">
        <v>0</v>
      </c>
      <c r="M42" s="35">
        <v>2</v>
      </c>
      <c r="N42" s="35">
        <v>0</v>
      </c>
      <c r="O42" s="35">
        <v>0</v>
      </c>
      <c r="P42" s="35">
        <v>3</v>
      </c>
      <c r="Q42" s="35">
        <v>0</v>
      </c>
    </row>
    <row r="43" spans="1:17" s="30" customFormat="1" ht="18" customHeight="1">
      <c r="A43" s="93"/>
      <c r="B43" s="93"/>
      <c r="C43" s="1" t="s">
        <v>17</v>
      </c>
      <c r="D43" s="35">
        <v>1</v>
      </c>
      <c r="E43" s="35">
        <v>1</v>
      </c>
      <c r="F43" s="35">
        <v>1</v>
      </c>
      <c r="G43" s="35">
        <v>1</v>
      </c>
      <c r="H43" s="35">
        <v>1</v>
      </c>
      <c r="I43" s="35">
        <v>1</v>
      </c>
      <c r="J43" s="35">
        <v>1</v>
      </c>
      <c r="K43" s="35">
        <v>0</v>
      </c>
      <c r="L43" s="35">
        <v>1</v>
      </c>
      <c r="M43" s="35">
        <v>1</v>
      </c>
      <c r="N43" s="35">
        <v>1</v>
      </c>
      <c r="O43" s="35">
        <v>2</v>
      </c>
      <c r="P43" s="35">
        <v>0</v>
      </c>
      <c r="Q43" s="35">
        <v>0</v>
      </c>
    </row>
    <row r="44" spans="1:17" s="30" customFormat="1" ht="18" customHeight="1">
      <c r="A44" s="92" t="s">
        <v>112</v>
      </c>
      <c r="B44" s="92" t="s">
        <v>96</v>
      </c>
      <c r="C44" s="1" t="s">
        <v>16</v>
      </c>
      <c r="D44" s="35">
        <v>0</v>
      </c>
      <c r="E44" s="35">
        <v>0</v>
      </c>
      <c r="F44" s="35">
        <v>0</v>
      </c>
      <c r="G44" s="35">
        <v>0</v>
      </c>
      <c r="H44" s="35">
        <v>0</v>
      </c>
      <c r="I44" s="35">
        <v>0</v>
      </c>
      <c r="J44" s="35">
        <v>1</v>
      </c>
      <c r="K44" s="35">
        <v>0</v>
      </c>
      <c r="L44" s="35">
        <v>0</v>
      </c>
      <c r="M44" s="35">
        <v>0</v>
      </c>
      <c r="N44" s="35">
        <v>0</v>
      </c>
      <c r="O44" s="35">
        <v>1</v>
      </c>
      <c r="P44" s="35">
        <v>1</v>
      </c>
      <c r="Q44" s="35">
        <v>0</v>
      </c>
    </row>
    <row r="45" spans="1:17" s="30" customFormat="1" ht="18" customHeight="1">
      <c r="A45" s="93"/>
      <c r="B45" s="93"/>
      <c r="C45" s="1" t="s">
        <v>17</v>
      </c>
      <c r="D45" s="35">
        <v>1</v>
      </c>
      <c r="E45" s="35">
        <v>1</v>
      </c>
      <c r="F45" s="35">
        <v>1</v>
      </c>
      <c r="G45" s="35">
        <v>1</v>
      </c>
      <c r="H45" s="35">
        <v>1</v>
      </c>
      <c r="I45" s="35">
        <v>0</v>
      </c>
      <c r="J45" s="35">
        <v>1</v>
      </c>
      <c r="K45" s="35">
        <v>0</v>
      </c>
      <c r="L45" s="35">
        <v>1</v>
      </c>
      <c r="M45" s="35">
        <v>1</v>
      </c>
      <c r="N45" s="35">
        <v>1</v>
      </c>
      <c r="O45" s="35">
        <v>0</v>
      </c>
      <c r="P45" s="35">
        <v>0</v>
      </c>
      <c r="Q45" s="35">
        <v>0</v>
      </c>
    </row>
    <row r="46" spans="1:17" s="30" customFormat="1" ht="18" customHeight="1">
      <c r="A46" s="92" t="s">
        <v>113</v>
      </c>
      <c r="B46" s="92" t="s">
        <v>96</v>
      </c>
      <c r="C46" s="1" t="s">
        <v>16</v>
      </c>
      <c r="D46" s="35">
        <v>0</v>
      </c>
      <c r="E46" s="35">
        <v>0</v>
      </c>
      <c r="F46" s="35">
        <v>0</v>
      </c>
      <c r="G46" s="35">
        <v>0</v>
      </c>
      <c r="H46" s="35">
        <v>0</v>
      </c>
      <c r="I46" s="35">
        <v>0</v>
      </c>
      <c r="J46" s="35">
        <v>1</v>
      </c>
      <c r="K46" s="35">
        <v>0</v>
      </c>
      <c r="L46" s="35">
        <v>0</v>
      </c>
      <c r="M46" s="35">
        <v>0</v>
      </c>
      <c r="N46" s="35">
        <v>0</v>
      </c>
      <c r="O46" s="35">
        <v>1</v>
      </c>
      <c r="P46" s="35">
        <v>1</v>
      </c>
      <c r="Q46" s="35">
        <v>0</v>
      </c>
    </row>
    <row r="47" spans="1:17" s="30" customFormat="1" ht="18" customHeight="1">
      <c r="A47" s="93"/>
      <c r="B47" s="93"/>
      <c r="C47" s="1" t="s">
        <v>17</v>
      </c>
      <c r="D47" s="35">
        <v>1</v>
      </c>
      <c r="E47" s="35">
        <v>1</v>
      </c>
      <c r="F47" s="35">
        <v>1</v>
      </c>
      <c r="G47" s="35">
        <v>1</v>
      </c>
      <c r="H47" s="35">
        <v>1</v>
      </c>
      <c r="I47" s="35">
        <v>0</v>
      </c>
      <c r="J47" s="35">
        <v>0</v>
      </c>
      <c r="K47" s="35">
        <v>0</v>
      </c>
      <c r="L47" s="35">
        <v>1</v>
      </c>
      <c r="M47" s="35">
        <v>1</v>
      </c>
      <c r="N47" s="35">
        <v>1</v>
      </c>
      <c r="O47" s="35">
        <v>0</v>
      </c>
      <c r="P47" s="35">
        <v>1</v>
      </c>
      <c r="Q47" s="35">
        <v>0</v>
      </c>
    </row>
    <row r="48" spans="1:17" s="30" customFormat="1" ht="18" customHeight="1">
      <c r="A48" s="92" t="s">
        <v>114</v>
      </c>
      <c r="B48" s="92" t="s">
        <v>96</v>
      </c>
      <c r="C48" s="1" t="s">
        <v>16</v>
      </c>
      <c r="D48" s="35">
        <v>0</v>
      </c>
      <c r="E48" s="35">
        <v>0</v>
      </c>
      <c r="F48" s="35">
        <v>0</v>
      </c>
      <c r="G48" s="35">
        <v>0</v>
      </c>
      <c r="H48" s="35">
        <v>0</v>
      </c>
      <c r="I48" s="35">
        <v>0</v>
      </c>
      <c r="J48" s="35">
        <v>1</v>
      </c>
      <c r="K48" s="35">
        <v>0</v>
      </c>
      <c r="L48" s="35">
        <v>0</v>
      </c>
      <c r="M48" s="35">
        <v>0</v>
      </c>
      <c r="N48" s="35">
        <v>0</v>
      </c>
      <c r="O48" s="35">
        <v>1</v>
      </c>
      <c r="P48" s="35">
        <v>1</v>
      </c>
      <c r="Q48" s="35">
        <v>0</v>
      </c>
    </row>
    <row r="49" spans="1:17" s="30" customFormat="1" ht="18" customHeight="1">
      <c r="A49" s="93"/>
      <c r="B49" s="93"/>
      <c r="C49" s="1" t="s">
        <v>17</v>
      </c>
      <c r="D49" s="35">
        <v>1</v>
      </c>
      <c r="E49" s="35">
        <v>1</v>
      </c>
      <c r="F49" s="35">
        <v>1</v>
      </c>
      <c r="G49" s="35">
        <v>1</v>
      </c>
      <c r="H49" s="35">
        <v>1</v>
      </c>
      <c r="I49" s="35">
        <v>1</v>
      </c>
      <c r="J49" s="35">
        <v>1</v>
      </c>
      <c r="K49" s="35">
        <v>0</v>
      </c>
      <c r="L49" s="35">
        <v>1</v>
      </c>
      <c r="M49" s="35">
        <v>2</v>
      </c>
      <c r="N49" s="35">
        <v>2</v>
      </c>
      <c r="O49" s="35">
        <v>1</v>
      </c>
      <c r="P49" s="35">
        <v>1</v>
      </c>
      <c r="Q49" s="35">
        <v>0</v>
      </c>
    </row>
    <row r="50" spans="1:17" s="30" customFormat="1" ht="18" customHeight="1">
      <c r="A50" s="92" t="s">
        <v>115</v>
      </c>
      <c r="B50" s="92" t="s">
        <v>96</v>
      </c>
      <c r="C50" s="1" t="s">
        <v>16</v>
      </c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35">
        <v>1</v>
      </c>
      <c r="K50" s="35">
        <v>0</v>
      </c>
      <c r="L50" s="35">
        <v>0</v>
      </c>
      <c r="M50" s="35">
        <v>0</v>
      </c>
      <c r="N50" s="35">
        <v>0</v>
      </c>
      <c r="O50" s="35">
        <v>1</v>
      </c>
      <c r="P50" s="35">
        <v>1</v>
      </c>
      <c r="Q50" s="35">
        <v>0</v>
      </c>
    </row>
    <row r="51" spans="1:17" s="30" customFormat="1" ht="18" customHeight="1">
      <c r="A51" s="93"/>
      <c r="B51" s="93"/>
      <c r="C51" s="1" t="s">
        <v>17</v>
      </c>
      <c r="D51" s="35">
        <v>1</v>
      </c>
      <c r="E51" s="35">
        <v>1</v>
      </c>
      <c r="F51" s="35">
        <v>1</v>
      </c>
      <c r="G51" s="35">
        <v>1</v>
      </c>
      <c r="H51" s="35">
        <v>1</v>
      </c>
      <c r="I51" s="35">
        <v>0</v>
      </c>
      <c r="J51" s="35">
        <v>1</v>
      </c>
      <c r="K51" s="35">
        <v>0</v>
      </c>
      <c r="L51" s="35">
        <v>1</v>
      </c>
      <c r="M51" s="35">
        <v>1</v>
      </c>
      <c r="N51" s="35">
        <v>1</v>
      </c>
      <c r="O51" s="35">
        <v>0</v>
      </c>
      <c r="P51" s="35">
        <v>0</v>
      </c>
      <c r="Q51" s="35">
        <v>0</v>
      </c>
    </row>
    <row r="52" spans="1:17" s="30" customFormat="1" ht="18" customHeight="1">
      <c r="A52" s="92" t="s">
        <v>116</v>
      </c>
      <c r="B52" s="92" t="s">
        <v>96</v>
      </c>
      <c r="C52" s="1" t="s">
        <v>16</v>
      </c>
      <c r="D52" s="35">
        <v>0</v>
      </c>
      <c r="E52" s="35">
        <v>0</v>
      </c>
      <c r="F52" s="35">
        <v>1</v>
      </c>
      <c r="G52" s="35">
        <v>0</v>
      </c>
      <c r="H52" s="35">
        <v>0</v>
      </c>
      <c r="I52" s="35">
        <v>0</v>
      </c>
      <c r="J52" s="35">
        <v>1</v>
      </c>
      <c r="K52" s="35">
        <v>0</v>
      </c>
      <c r="L52" s="35">
        <v>0</v>
      </c>
      <c r="M52" s="35">
        <v>0</v>
      </c>
      <c r="N52" s="35">
        <v>0</v>
      </c>
      <c r="O52" s="35">
        <v>1</v>
      </c>
      <c r="P52" s="35">
        <v>1</v>
      </c>
      <c r="Q52" s="35">
        <v>0</v>
      </c>
    </row>
    <row r="53" spans="1:17" s="30" customFormat="1" ht="18" customHeight="1">
      <c r="A53" s="93"/>
      <c r="B53" s="93"/>
      <c r="C53" s="1" t="s">
        <v>17</v>
      </c>
      <c r="D53" s="35">
        <v>1</v>
      </c>
      <c r="E53" s="35">
        <v>1</v>
      </c>
      <c r="F53" s="35">
        <v>1</v>
      </c>
      <c r="G53" s="35">
        <v>1</v>
      </c>
      <c r="H53" s="35">
        <v>1</v>
      </c>
      <c r="I53" s="35">
        <v>0</v>
      </c>
      <c r="J53" s="35">
        <v>1</v>
      </c>
      <c r="K53" s="35">
        <v>0</v>
      </c>
      <c r="L53" s="35">
        <v>1</v>
      </c>
      <c r="M53" s="35">
        <v>1</v>
      </c>
      <c r="N53" s="35">
        <v>1</v>
      </c>
      <c r="O53" s="35">
        <v>0</v>
      </c>
      <c r="P53" s="35">
        <v>0</v>
      </c>
      <c r="Q53" s="35">
        <v>0</v>
      </c>
    </row>
    <row r="54" spans="1:17" s="30" customFormat="1" ht="18" customHeight="1">
      <c r="A54" s="94" t="s">
        <v>117</v>
      </c>
      <c r="B54" s="92" t="s">
        <v>120</v>
      </c>
      <c r="C54" s="1" t="s">
        <v>16</v>
      </c>
      <c r="D54" s="35">
        <v>0</v>
      </c>
      <c r="E54" s="35">
        <v>1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5">
        <v>2</v>
      </c>
      <c r="N54" s="35">
        <v>0</v>
      </c>
      <c r="O54" s="35">
        <v>3</v>
      </c>
      <c r="P54" s="35">
        <v>0</v>
      </c>
      <c r="Q54" s="35">
        <v>0</v>
      </c>
    </row>
    <row r="55" spans="1:17" s="30" customFormat="1" ht="18" customHeight="1">
      <c r="A55" s="95"/>
      <c r="B55" s="93"/>
      <c r="C55" s="1" t="s">
        <v>17</v>
      </c>
      <c r="D55" s="35">
        <v>2</v>
      </c>
      <c r="E55" s="35">
        <v>1</v>
      </c>
      <c r="F55" s="35">
        <v>1</v>
      </c>
      <c r="G55" s="35">
        <v>1</v>
      </c>
      <c r="H55" s="35">
        <v>2</v>
      </c>
      <c r="I55" s="35">
        <v>1</v>
      </c>
      <c r="J55" s="35">
        <v>2</v>
      </c>
      <c r="K55" s="35">
        <v>0</v>
      </c>
      <c r="L55" s="35">
        <v>3</v>
      </c>
      <c r="M55" s="35">
        <v>1</v>
      </c>
      <c r="N55" s="35">
        <v>2</v>
      </c>
      <c r="O55" s="35">
        <v>2</v>
      </c>
      <c r="P55" s="35">
        <v>2</v>
      </c>
      <c r="Q55" s="35">
        <v>0</v>
      </c>
    </row>
    <row r="56" spans="1:17" s="34" customFormat="1" ht="18.95" customHeight="1">
      <c r="A56" s="103" t="s">
        <v>143</v>
      </c>
      <c r="B56" s="105"/>
      <c r="C56" s="42" t="s">
        <v>16</v>
      </c>
      <c r="D56" s="41">
        <f>D18+D20+D22+D24+D26+D28+D30+D32+D34+D36+D38+D40+D42+D44+D46+D48+D50+D52+D54</f>
        <v>0</v>
      </c>
      <c r="E56" s="41">
        <f t="shared" ref="E56:Q56" si="2">E18+E20+E22+E24+E26+E28+E30+E32+E34+E36+E38+E40+E42+E44+E46+E48+E50+E52+E54</f>
        <v>4</v>
      </c>
      <c r="F56" s="41">
        <f t="shared" si="2"/>
        <v>2</v>
      </c>
      <c r="G56" s="41">
        <f t="shared" si="2"/>
        <v>0</v>
      </c>
      <c r="H56" s="41">
        <f t="shared" si="2"/>
        <v>0</v>
      </c>
      <c r="I56" s="41">
        <f t="shared" si="2"/>
        <v>0</v>
      </c>
      <c r="J56" s="41">
        <f t="shared" si="2"/>
        <v>13</v>
      </c>
      <c r="K56" s="41">
        <f t="shared" si="2"/>
        <v>1</v>
      </c>
      <c r="L56" s="41">
        <f t="shared" si="2"/>
        <v>0</v>
      </c>
      <c r="M56" s="41">
        <f t="shared" si="2"/>
        <v>17</v>
      </c>
      <c r="N56" s="41">
        <f t="shared" si="2"/>
        <v>0</v>
      </c>
      <c r="O56" s="41">
        <f t="shared" si="2"/>
        <v>13</v>
      </c>
      <c r="P56" s="41">
        <f t="shared" si="2"/>
        <v>37</v>
      </c>
      <c r="Q56" s="41">
        <f t="shared" si="2"/>
        <v>0</v>
      </c>
    </row>
    <row r="57" spans="1:17" ht="18.95" customHeight="1">
      <c r="A57" s="104"/>
      <c r="B57" s="106"/>
      <c r="C57" s="42" t="s">
        <v>17</v>
      </c>
      <c r="D57" s="41">
        <f>D19+D21+D23+D25+D27+D29+D31+D33+D35+D37+D39+D41+D43+D45+D47+D49+D51+D53+D55</f>
        <v>21</v>
      </c>
      <c r="E57" s="41">
        <f t="shared" ref="E57:Q57" si="3">E19+E21+E23+E25+E27+E29+E31+E33+E35+E37+E39+E41+E43+E45+E47+E49+E51+E53+E55</f>
        <v>20</v>
      </c>
      <c r="F57" s="41">
        <f t="shared" si="3"/>
        <v>20</v>
      </c>
      <c r="G57" s="41">
        <f t="shared" si="3"/>
        <v>23</v>
      </c>
      <c r="H57" s="41">
        <f t="shared" si="3"/>
        <v>25</v>
      </c>
      <c r="I57" s="41">
        <f t="shared" si="3"/>
        <v>13</v>
      </c>
      <c r="J57" s="41">
        <f t="shared" si="3"/>
        <v>21</v>
      </c>
      <c r="K57" s="41">
        <f t="shared" si="3"/>
        <v>15</v>
      </c>
      <c r="L57" s="41">
        <f t="shared" si="3"/>
        <v>33</v>
      </c>
      <c r="M57" s="41">
        <f t="shared" si="3"/>
        <v>23</v>
      </c>
      <c r="N57" s="41">
        <f t="shared" si="3"/>
        <v>27</v>
      </c>
      <c r="O57" s="41">
        <f t="shared" si="3"/>
        <v>24</v>
      </c>
      <c r="P57" s="41">
        <f t="shared" si="3"/>
        <v>14</v>
      </c>
      <c r="Q57" s="41">
        <f t="shared" si="3"/>
        <v>0</v>
      </c>
    </row>
  </sheetData>
  <mergeCells count="57">
    <mergeCell ref="A56:A57"/>
    <mergeCell ref="B56:B57"/>
    <mergeCell ref="D2:K2"/>
    <mergeCell ref="B11:B12"/>
    <mergeCell ref="A17:Q17"/>
    <mergeCell ref="A9:A10"/>
    <mergeCell ref="B9:B10"/>
    <mergeCell ref="A18:A19"/>
    <mergeCell ref="A20:A21"/>
    <mergeCell ref="A15:A16"/>
    <mergeCell ref="B15:B16"/>
    <mergeCell ref="A13:A14"/>
    <mergeCell ref="A11:A12"/>
    <mergeCell ref="B13:B14"/>
    <mergeCell ref="A22:A23"/>
    <mergeCell ref="A24:A25"/>
    <mergeCell ref="A1:Q1"/>
    <mergeCell ref="B7:B8"/>
    <mergeCell ref="L2:Q2"/>
    <mergeCell ref="A4:Q4"/>
    <mergeCell ref="A5:A6"/>
    <mergeCell ref="B5:B6"/>
    <mergeCell ref="A7:A8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52:B53"/>
    <mergeCell ref="B54:B55"/>
    <mergeCell ref="B40:B41"/>
    <mergeCell ref="B42:B43"/>
    <mergeCell ref="B44:B45"/>
    <mergeCell ref="B46:B47"/>
    <mergeCell ref="B48:B49"/>
    <mergeCell ref="B50:B51"/>
  </mergeCells>
  <pageMargins left="0.70866141732283505" right="0.70866141732283505" top="0.74803149606299202" bottom="0.74803149606299202" header="0.31496062992126" footer="0.31496062992126"/>
  <pageSetup paperSize="9" scale="80" orientation="landscape" r:id="rId1"/>
  <headerFooter>
    <oddFooter>&amp;LRCH-II SUB PLAN GOALPARA&amp;CLEVEL II Health Facility&amp;R&amp;N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M89"/>
  <sheetViews>
    <sheetView topLeftCell="A2" zoomScale="82" zoomScaleNormal="82" workbookViewId="0">
      <pane ySplit="1080" topLeftCell="A60" activePane="bottomLeft"/>
      <selection activeCell="J116" sqref="J116"/>
      <selection pane="bottomLeft" activeCell="N75" sqref="N75"/>
    </sheetView>
  </sheetViews>
  <sheetFormatPr defaultRowHeight="15"/>
  <cols>
    <col min="1" max="1" width="18.28515625" customWidth="1"/>
    <col min="2" max="2" width="12.7109375" customWidth="1"/>
    <col min="3" max="3" width="19.85546875" customWidth="1"/>
    <col min="4" max="4" width="8.7109375" customWidth="1"/>
    <col min="5" max="5" width="7.85546875" customWidth="1"/>
    <col min="6" max="6" width="8.28515625" customWidth="1"/>
    <col min="7" max="7" width="10.42578125" customWidth="1"/>
    <col min="8" max="8" width="8.5703125" customWidth="1"/>
    <col min="9" max="9" width="6.5703125" customWidth="1"/>
    <col min="10" max="10" width="15.42578125" customWidth="1"/>
    <col min="11" max="11" width="10.85546875" customWidth="1"/>
    <col min="12" max="13" width="12.42578125" customWidth="1"/>
  </cols>
  <sheetData>
    <row r="1" spans="1:13">
      <c r="A1" s="123" t="s">
        <v>139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 s="6" customFormat="1" ht="45" customHeight="1">
      <c r="A2" s="118" t="s">
        <v>1</v>
      </c>
      <c r="B2" s="118" t="s">
        <v>31</v>
      </c>
      <c r="C2" s="118" t="s">
        <v>33</v>
      </c>
      <c r="D2" s="118" t="s">
        <v>26</v>
      </c>
      <c r="E2" s="125" t="s">
        <v>20</v>
      </c>
      <c r="F2" s="118" t="s">
        <v>23</v>
      </c>
      <c r="G2" s="118" t="s">
        <v>29</v>
      </c>
      <c r="H2" s="118" t="s">
        <v>25</v>
      </c>
      <c r="I2" s="118" t="s">
        <v>24</v>
      </c>
      <c r="J2" s="118" t="s">
        <v>39</v>
      </c>
      <c r="K2" s="118" t="s">
        <v>145</v>
      </c>
      <c r="L2" s="117" t="s">
        <v>38</v>
      </c>
      <c r="M2" s="117" t="s">
        <v>88</v>
      </c>
    </row>
    <row r="3" spans="1:13" ht="30.75" customHeight="1">
      <c r="A3" s="118"/>
      <c r="B3" s="118"/>
      <c r="C3" s="118"/>
      <c r="D3" s="118"/>
      <c r="E3" s="125"/>
      <c r="F3" s="118"/>
      <c r="G3" s="118"/>
      <c r="H3" s="118"/>
      <c r="I3" s="118"/>
      <c r="J3" s="118"/>
      <c r="K3" s="118"/>
      <c r="L3" s="117"/>
      <c r="M3" s="117"/>
    </row>
    <row r="4" spans="1:13" s="30" customFormat="1" ht="20.25" customHeight="1">
      <c r="A4" s="119" t="s">
        <v>97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1"/>
    </row>
    <row r="5" spans="1:13" ht="14.1" customHeight="1">
      <c r="A5" s="122" t="s">
        <v>90</v>
      </c>
      <c r="B5" s="122" t="s">
        <v>95</v>
      </c>
      <c r="C5" s="58" t="s">
        <v>19</v>
      </c>
      <c r="D5" s="64">
        <v>2</v>
      </c>
      <c r="E5" s="37">
        <v>2</v>
      </c>
      <c r="F5" s="64">
        <v>2</v>
      </c>
      <c r="G5" s="64">
        <v>0</v>
      </c>
      <c r="H5" s="64">
        <v>1</v>
      </c>
      <c r="I5" s="64">
        <v>1</v>
      </c>
      <c r="J5" s="68" t="s">
        <v>136</v>
      </c>
      <c r="K5" s="68" t="s">
        <v>123</v>
      </c>
      <c r="L5" s="69" t="s">
        <v>149</v>
      </c>
      <c r="M5" s="63" t="s">
        <v>40</v>
      </c>
    </row>
    <row r="6" spans="1:13" ht="14.1" customHeight="1">
      <c r="A6" s="122"/>
      <c r="B6" s="122"/>
      <c r="C6" s="58" t="s">
        <v>21</v>
      </c>
      <c r="D6" s="64">
        <v>6</v>
      </c>
      <c r="E6" s="37">
        <v>4</v>
      </c>
      <c r="F6" s="64">
        <v>0</v>
      </c>
      <c r="G6" s="64">
        <v>1</v>
      </c>
      <c r="H6" s="64">
        <v>0</v>
      </c>
      <c r="I6" s="64">
        <v>2</v>
      </c>
      <c r="J6" s="68" t="s">
        <v>153</v>
      </c>
      <c r="K6" s="68"/>
      <c r="L6" s="69"/>
      <c r="M6" s="63"/>
    </row>
    <row r="7" spans="1:13" ht="14.1" customHeight="1">
      <c r="A7" s="122"/>
      <c r="B7" s="122"/>
      <c r="C7" s="58" t="s">
        <v>22</v>
      </c>
      <c r="D7" s="64">
        <v>2</v>
      </c>
      <c r="E7" s="37">
        <v>0</v>
      </c>
      <c r="F7" s="36">
        <v>0</v>
      </c>
      <c r="G7" s="36">
        <v>0</v>
      </c>
      <c r="H7" s="36">
        <v>0</v>
      </c>
      <c r="I7" s="36">
        <v>1</v>
      </c>
      <c r="J7" s="47"/>
      <c r="K7" s="68"/>
      <c r="L7" s="69"/>
      <c r="M7" s="63"/>
    </row>
    <row r="8" spans="1:13" ht="14.1" customHeight="1">
      <c r="A8" s="122" t="s">
        <v>91</v>
      </c>
      <c r="B8" s="122" t="s">
        <v>95</v>
      </c>
      <c r="C8" s="58" t="s">
        <v>19</v>
      </c>
      <c r="D8" s="64">
        <v>6</v>
      </c>
      <c r="E8" s="64">
        <v>2</v>
      </c>
      <c r="F8" s="37">
        <v>1</v>
      </c>
      <c r="G8" s="64">
        <v>1</v>
      </c>
      <c r="H8" s="64">
        <v>1</v>
      </c>
      <c r="I8" s="64">
        <v>1</v>
      </c>
      <c r="J8" s="68" t="s">
        <v>136</v>
      </c>
      <c r="K8" s="68" t="s">
        <v>123</v>
      </c>
      <c r="L8" s="68" t="s">
        <v>144</v>
      </c>
      <c r="M8" s="61" t="s">
        <v>48</v>
      </c>
    </row>
    <row r="9" spans="1:13" ht="14.1" customHeight="1">
      <c r="A9" s="122"/>
      <c r="B9" s="122"/>
      <c r="C9" s="58" t="s">
        <v>21</v>
      </c>
      <c r="D9" s="64">
        <v>2</v>
      </c>
      <c r="E9" s="64">
        <v>4</v>
      </c>
      <c r="F9" s="37">
        <v>0</v>
      </c>
      <c r="G9" s="64">
        <v>0</v>
      </c>
      <c r="H9" s="64">
        <v>0</v>
      </c>
      <c r="I9" s="64">
        <v>2</v>
      </c>
      <c r="J9" s="68"/>
      <c r="K9" s="68"/>
      <c r="L9" s="68"/>
      <c r="M9" s="61" t="s">
        <v>40</v>
      </c>
    </row>
    <row r="10" spans="1:13" ht="14.1" customHeight="1">
      <c r="A10" s="122"/>
      <c r="B10" s="122"/>
      <c r="C10" s="58" t="s">
        <v>22</v>
      </c>
      <c r="D10" s="64">
        <v>5</v>
      </c>
      <c r="E10" s="64">
        <v>2</v>
      </c>
      <c r="F10" s="37">
        <v>0</v>
      </c>
      <c r="G10" s="36">
        <v>0</v>
      </c>
      <c r="H10" s="36">
        <v>0</v>
      </c>
      <c r="I10" s="36">
        <v>0</v>
      </c>
      <c r="J10" s="70"/>
      <c r="K10" s="49"/>
      <c r="L10" s="68"/>
      <c r="M10" s="61"/>
    </row>
    <row r="11" spans="1:13" ht="14.1" customHeight="1">
      <c r="A11" s="122" t="s">
        <v>92</v>
      </c>
      <c r="B11" s="122" t="s">
        <v>95</v>
      </c>
      <c r="C11" s="58" t="s">
        <v>19</v>
      </c>
      <c r="D11" s="64">
        <v>3</v>
      </c>
      <c r="E11" s="37">
        <v>2</v>
      </c>
      <c r="F11" s="64">
        <v>1</v>
      </c>
      <c r="G11" s="64">
        <v>0</v>
      </c>
      <c r="H11" s="64">
        <v>1</v>
      </c>
      <c r="I11" s="64">
        <v>1</v>
      </c>
      <c r="J11" s="68" t="s">
        <v>136</v>
      </c>
      <c r="K11" s="68" t="s">
        <v>123</v>
      </c>
      <c r="L11" s="69" t="s">
        <v>149</v>
      </c>
      <c r="M11" s="63" t="s">
        <v>46</v>
      </c>
    </row>
    <row r="12" spans="1:13" ht="14.1" customHeight="1">
      <c r="A12" s="122"/>
      <c r="B12" s="122"/>
      <c r="C12" s="58" t="s">
        <v>21</v>
      </c>
      <c r="D12" s="64">
        <v>0</v>
      </c>
      <c r="E12" s="37">
        <v>2</v>
      </c>
      <c r="F12" s="64">
        <v>0</v>
      </c>
      <c r="G12" s="64">
        <v>0</v>
      </c>
      <c r="H12" s="64">
        <v>0</v>
      </c>
      <c r="I12" s="64">
        <v>2</v>
      </c>
      <c r="J12" s="68"/>
      <c r="K12" s="68"/>
      <c r="L12" s="71">
        <v>0</v>
      </c>
      <c r="M12" s="63" t="s">
        <v>40</v>
      </c>
    </row>
    <row r="13" spans="1:13" ht="14.1" customHeight="1">
      <c r="A13" s="122"/>
      <c r="B13" s="122"/>
      <c r="C13" s="58" t="s">
        <v>22</v>
      </c>
      <c r="D13" s="64">
        <v>0</v>
      </c>
      <c r="E13" s="37">
        <v>0</v>
      </c>
      <c r="F13" s="36">
        <v>0</v>
      </c>
      <c r="G13" s="36">
        <v>0</v>
      </c>
      <c r="H13" s="36">
        <v>0</v>
      </c>
      <c r="I13" s="36">
        <v>0</v>
      </c>
      <c r="J13" s="49"/>
      <c r="K13" s="68"/>
      <c r="L13" s="71">
        <v>0</v>
      </c>
      <c r="M13" s="63"/>
    </row>
    <row r="14" spans="1:13" ht="14.1" customHeight="1">
      <c r="A14" s="122" t="s">
        <v>93</v>
      </c>
      <c r="B14" s="122" t="s">
        <v>95</v>
      </c>
      <c r="C14" s="58" t="s">
        <v>19</v>
      </c>
      <c r="D14" s="64">
        <v>3</v>
      </c>
      <c r="E14" s="36">
        <v>2</v>
      </c>
      <c r="F14" s="36">
        <v>1</v>
      </c>
      <c r="G14" s="36">
        <v>0</v>
      </c>
      <c r="H14" s="36">
        <v>0</v>
      </c>
      <c r="I14" s="36">
        <v>1</v>
      </c>
      <c r="J14" s="49"/>
      <c r="K14" s="68" t="s">
        <v>125</v>
      </c>
      <c r="L14" s="71">
        <v>0</v>
      </c>
      <c r="M14" s="63" t="s">
        <v>46</v>
      </c>
    </row>
    <row r="15" spans="1:13" ht="14.1" customHeight="1">
      <c r="A15" s="122"/>
      <c r="B15" s="122"/>
      <c r="C15" s="58" t="s">
        <v>21</v>
      </c>
      <c r="D15" s="64">
        <v>2</v>
      </c>
      <c r="E15" s="36">
        <v>2</v>
      </c>
      <c r="F15" s="36">
        <v>0</v>
      </c>
      <c r="G15" s="36">
        <v>0</v>
      </c>
      <c r="H15" s="36">
        <v>1</v>
      </c>
      <c r="I15" s="36">
        <v>2</v>
      </c>
      <c r="J15" s="49" t="s">
        <v>134</v>
      </c>
      <c r="K15" s="68"/>
      <c r="L15" s="71">
        <v>0</v>
      </c>
      <c r="M15" s="63" t="s">
        <v>40</v>
      </c>
    </row>
    <row r="16" spans="1:13" ht="14.1" customHeight="1">
      <c r="A16" s="122"/>
      <c r="B16" s="122"/>
      <c r="C16" s="58" t="s">
        <v>22</v>
      </c>
      <c r="D16" s="64">
        <v>0</v>
      </c>
      <c r="E16" s="36">
        <v>0</v>
      </c>
      <c r="F16" s="64">
        <v>0</v>
      </c>
      <c r="G16" s="64">
        <v>0</v>
      </c>
      <c r="H16" s="64">
        <v>0</v>
      </c>
      <c r="I16" s="64">
        <v>1</v>
      </c>
      <c r="J16" s="68"/>
      <c r="K16" s="68"/>
      <c r="L16" s="71">
        <v>0</v>
      </c>
      <c r="M16" s="63"/>
    </row>
    <row r="17" spans="1:13" ht="14.1" customHeight="1">
      <c r="A17" s="122" t="s">
        <v>94</v>
      </c>
      <c r="B17" s="122" t="s">
        <v>95</v>
      </c>
      <c r="C17" s="58" t="s">
        <v>19</v>
      </c>
      <c r="D17" s="64">
        <v>1</v>
      </c>
      <c r="E17" s="36"/>
      <c r="F17" s="36">
        <v>0</v>
      </c>
      <c r="G17" s="36">
        <v>0</v>
      </c>
      <c r="H17" s="36">
        <v>0</v>
      </c>
      <c r="I17" s="36">
        <v>0</v>
      </c>
      <c r="J17" s="47"/>
      <c r="K17" s="68" t="s">
        <v>125</v>
      </c>
      <c r="L17" s="71">
        <v>0</v>
      </c>
      <c r="M17" s="63" t="s">
        <v>128</v>
      </c>
    </row>
    <row r="18" spans="1:13" ht="14.1" customHeight="1">
      <c r="A18" s="122"/>
      <c r="B18" s="122"/>
      <c r="C18" s="58" t="s">
        <v>21</v>
      </c>
      <c r="D18" s="64">
        <v>5</v>
      </c>
      <c r="E18" s="36">
        <v>4</v>
      </c>
      <c r="F18" s="36">
        <v>1</v>
      </c>
      <c r="G18" s="36">
        <v>0</v>
      </c>
      <c r="H18" s="36">
        <v>1</v>
      </c>
      <c r="I18" s="36">
        <v>3</v>
      </c>
      <c r="J18" s="50" t="s">
        <v>136</v>
      </c>
      <c r="K18" s="68"/>
      <c r="L18" s="71" t="s">
        <v>149</v>
      </c>
      <c r="M18" s="63" t="s">
        <v>40</v>
      </c>
    </row>
    <row r="19" spans="1:13" ht="14.1" customHeight="1">
      <c r="A19" s="122"/>
      <c r="B19" s="122"/>
      <c r="C19" s="58" t="s">
        <v>22</v>
      </c>
      <c r="D19" s="64">
        <v>1</v>
      </c>
      <c r="E19" s="36">
        <v>0</v>
      </c>
      <c r="F19" s="64">
        <v>0</v>
      </c>
      <c r="G19" s="64">
        <v>0</v>
      </c>
      <c r="H19" s="64">
        <v>0</v>
      </c>
      <c r="I19" s="64">
        <v>0</v>
      </c>
      <c r="J19" s="68"/>
      <c r="K19" s="68"/>
      <c r="L19" s="71">
        <v>0</v>
      </c>
      <c r="M19" s="63"/>
    </row>
    <row r="20" spans="1:13">
      <c r="A20" s="132" t="s">
        <v>143</v>
      </c>
      <c r="B20" s="132"/>
      <c r="C20" s="54" t="s">
        <v>19</v>
      </c>
      <c r="D20" s="66">
        <f>D17+D14+D11+D8+D5</f>
        <v>15</v>
      </c>
      <c r="E20" s="66">
        <f t="shared" ref="E20:I20" si="0">E17+E14+E11+E8+E5</f>
        <v>8</v>
      </c>
      <c r="F20" s="66">
        <f t="shared" si="0"/>
        <v>5</v>
      </c>
      <c r="G20" s="66">
        <f t="shared" si="0"/>
        <v>1</v>
      </c>
      <c r="H20" s="66">
        <f t="shared" si="0"/>
        <v>3</v>
      </c>
      <c r="I20" s="66">
        <f t="shared" si="0"/>
        <v>4</v>
      </c>
      <c r="J20" s="55"/>
      <c r="K20" s="55"/>
      <c r="L20" s="55"/>
      <c r="M20" s="55"/>
    </row>
    <row r="21" spans="1:13">
      <c r="A21" s="133"/>
      <c r="B21" s="133"/>
      <c r="C21" s="54" t="s">
        <v>21</v>
      </c>
      <c r="D21" s="66">
        <f t="shared" ref="D21:I22" si="1">D18+D15+D12+D9+D6</f>
        <v>15</v>
      </c>
      <c r="E21" s="66">
        <f t="shared" si="1"/>
        <v>16</v>
      </c>
      <c r="F21" s="66">
        <f t="shared" si="1"/>
        <v>1</v>
      </c>
      <c r="G21" s="66">
        <f t="shared" si="1"/>
        <v>1</v>
      </c>
      <c r="H21" s="66">
        <f t="shared" si="1"/>
        <v>2</v>
      </c>
      <c r="I21" s="66">
        <f t="shared" si="1"/>
        <v>11</v>
      </c>
      <c r="J21" s="55"/>
      <c r="K21" s="55"/>
      <c r="L21" s="55" t="s">
        <v>149</v>
      </c>
      <c r="M21" s="55"/>
    </row>
    <row r="22" spans="1:13">
      <c r="A22" s="134"/>
      <c r="B22" s="134"/>
      <c r="C22" s="54" t="s">
        <v>22</v>
      </c>
      <c r="D22" s="66">
        <f t="shared" si="1"/>
        <v>8</v>
      </c>
      <c r="E22" s="66">
        <f t="shared" si="1"/>
        <v>2</v>
      </c>
      <c r="F22" s="66">
        <f t="shared" si="1"/>
        <v>0</v>
      </c>
      <c r="G22" s="66">
        <f t="shared" si="1"/>
        <v>0</v>
      </c>
      <c r="H22" s="66">
        <f t="shared" si="1"/>
        <v>0</v>
      </c>
      <c r="I22" s="66">
        <f t="shared" si="1"/>
        <v>2</v>
      </c>
      <c r="J22" s="55"/>
      <c r="K22" s="55"/>
      <c r="L22" s="55"/>
      <c r="M22" s="55"/>
    </row>
    <row r="23" spans="1:13" s="30" customFormat="1">
      <c r="A23" s="83" t="s">
        <v>122</v>
      </c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5"/>
    </row>
    <row r="24" spans="1:13" s="30" customFormat="1">
      <c r="A24" s="90" t="s">
        <v>99</v>
      </c>
      <c r="B24" s="90" t="s">
        <v>118</v>
      </c>
      <c r="C24" s="14" t="s">
        <v>19</v>
      </c>
      <c r="D24" s="64">
        <v>12</v>
      </c>
      <c r="E24" s="36">
        <v>8</v>
      </c>
      <c r="F24" s="64">
        <v>1</v>
      </c>
      <c r="G24" s="64">
        <v>1</v>
      </c>
      <c r="H24" s="64">
        <v>0</v>
      </c>
      <c r="I24" s="64">
        <v>8</v>
      </c>
      <c r="J24" s="47" t="s">
        <v>136</v>
      </c>
      <c r="K24" s="51" t="s">
        <v>123</v>
      </c>
      <c r="L24" s="52" t="s">
        <v>129</v>
      </c>
      <c r="M24" s="63" t="s">
        <v>148</v>
      </c>
    </row>
    <row r="25" spans="1:13" s="30" customFormat="1">
      <c r="A25" s="113"/>
      <c r="B25" s="113"/>
      <c r="C25" s="14" t="s">
        <v>21</v>
      </c>
      <c r="D25" s="64">
        <v>3</v>
      </c>
      <c r="E25" s="36">
        <v>7</v>
      </c>
      <c r="F25" s="64">
        <v>0</v>
      </c>
      <c r="G25" s="64">
        <v>0</v>
      </c>
      <c r="H25" s="64">
        <v>1</v>
      </c>
      <c r="I25" s="64">
        <v>0</v>
      </c>
      <c r="J25" s="47" t="s">
        <v>147</v>
      </c>
      <c r="K25" s="53"/>
      <c r="L25" s="52">
        <v>0</v>
      </c>
      <c r="M25" s="26"/>
    </row>
    <row r="26" spans="1:13" s="30" customFormat="1">
      <c r="A26" s="91"/>
      <c r="B26" s="91"/>
      <c r="C26" s="14" t="s">
        <v>22</v>
      </c>
      <c r="D26" s="64">
        <v>5</v>
      </c>
      <c r="E26" s="36">
        <v>0</v>
      </c>
      <c r="F26" s="64">
        <v>0</v>
      </c>
      <c r="G26" s="64">
        <v>0</v>
      </c>
      <c r="H26" s="64">
        <v>0</v>
      </c>
      <c r="I26" s="64">
        <v>4</v>
      </c>
      <c r="J26" s="47"/>
      <c r="K26" s="53"/>
      <c r="L26" s="52">
        <v>0</v>
      </c>
      <c r="M26" s="26"/>
    </row>
    <row r="27" spans="1:13" s="30" customFormat="1">
      <c r="A27" s="90" t="s">
        <v>100</v>
      </c>
      <c r="B27" s="90" t="s">
        <v>118</v>
      </c>
      <c r="C27" s="14" t="s">
        <v>19</v>
      </c>
      <c r="D27" s="64">
        <v>13</v>
      </c>
      <c r="E27" s="36">
        <v>6</v>
      </c>
      <c r="F27" s="64">
        <v>1</v>
      </c>
      <c r="G27" s="64">
        <v>1</v>
      </c>
      <c r="H27" s="64">
        <v>0</v>
      </c>
      <c r="I27" s="64">
        <v>2</v>
      </c>
      <c r="J27" s="49">
        <v>0</v>
      </c>
      <c r="K27" s="14" t="s">
        <v>123</v>
      </c>
      <c r="L27" s="48" t="s">
        <v>133</v>
      </c>
      <c r="M27" s="26" t="s">
        <v>40</v>
      </c>
    </row>
    <row r="28" spans="1:13" s="30" customFormat="1">
      <c r="A28" s="113"/>
      <c r="B28" s="113"/>
      <c r="C28" s="14" t="s">
        <v>21</v>
      </c>
      <c r="D28" s="64">
        <v>2</v>
      </c>
      <c r="E28" s="36">
        <v>4</v>
      </c>
      <c r="F28" s="64">
        <v>1</v>
      </c>
      <c r="G28" s="64">
        <v>0</v>
      </c>
      <c r="H28" s="64">
        <v>1</v>
      </c>
      <c r="I28" s="64">
        <v>2</v>
      </c>
      <c r="J28" s="49" t="s">
        <v>130</v>
      </c>
      <c r="K28" s="14"/>
      <c r="L28" s="48" t="s">
        <v>131</v>
      </c>
      <c r="M28" s="26"/>
    </row>
    <row r="29" spans="1:13" s="30" customFormat="1">
      <c r="A29" s="91"/>
      <c r="B29" s="91"/>
      <c r="C29" s="14" t="s">
        <v>22</v>
      </c>
      <c r="D29" s="64">
        <v>11</v>
      </c>
      <c r="E29" s="36">
        <v>3</v>
      </c>
      <c r="F29" s="64">
        <v>1</v>
      </c>
      <c r="G29" s="64">
        <v>0</v>
      </c>
      <c r="H29" s="64">
        <v>0</v>
      </c>
      <c r="I29" s="64">
        <v>2</v>
      </c>
      <c r="J29" s="49" t="s">
        <v>132</v>
      </c>
      <c r="K29" s="14"/>
      <c r="L29" s="48"/>
      <c r="M29" s="26"/>
    </row>
    <row r="30" spans="1:13" s="30" customFormat="1">
      <c r="A30" s="90" t="s">
        <v>101</v>
      </c>
      <c r="B30" s="90" t="s">
        <v>118</v>
      </c>
      <c r="C30" s="14" t="s">
        <v>19</v>
      </c>
      <c r="D30" s="64">
        <v>29</v>
      </c>
      <c r="E30" s="36">
        <v>20</v>
      </c>
      <c r="F30" s="64">
        <v>1</v>
      </c>
      <c r="G30" s="64">
        <v>1</v>
      </c>
      <c r="H30" s="64">
        <v>1</v>
      </c>
      <c r="I30" s="64">
        <v>4</v>
      </c>
      <c r="J30" s="47" t="s">
        <v>154</v>
      </c>
      <c r="K30" s="111" t="s">
        <v>123</v>
      </c>
      <c r="L30" s="62" t="s">
        <v>157</v>
      </c>
      <c r="M30" s="63" t="s">
        <v>148</v>
      </c>
    </row>
    <row r="31" spans="1:13" s="30" customFormat="1">
      <c r="A31" s="113"/>
      <c r="B31" s="113"/>
      <c r="C31" s="14" t="s">
        <v>21</v>
      </c>
      <c r="D31" s="64">
        <v>5</v>
      </c>
      <c r="E31" s="36">
        <v>30</v>
      </c>
      <c r="F31" s="64">
        <v>0</v>
      </c>
      <c r="G31" s="64">
        <v>0</v>
      </c>
      <c r="H31" s="64">
        <v>0</v>
      </c>
      <c r="I31" s="64">
        <v>4</v>
      </c>
      <c r="J31" s="47" t="s">
        <v>137</v>
      </c>
      <c r="K31" s="111"/>
      <c r="L31" s="52">
        <v>0</v>
      </c>
      <c r="M31" s="26"/>
    </row>
    <row r="32" spans="1:13" s="30" customFormat="1">
      <c r="A32" s="91"/>
      <c r="B32" s="91"/>
      <c r="C32" s="14" t="s">
        <v>22</v>
      </c>
      <c r="D32" s="64">
        <v>20</v>
      </c>
      <c r="E32" s="36"/>
      <c r="F32" s="64">
        <v>0</v>
      </c>
      <c r="G32" s="64">
        <v>0</v>
      </c>
      <c r="H32" s="64">
        <v>0</v>
      </c>
      <c r="I32" s="64">
        <v>2</v>
      </c>
      <c r="J32" s="47"/>
      <c r="K32" s="111"/>
      <c r="L32" s="52">
        <v>0</v>
      </c>
      <c r="M32" s="26"/>
    </row>
    <row r="33" spans="1:13" s="30" customFormat="1">
      <c r="A33" s="90" t="s">
        <v>102</v>
      </c>
      <c r="B33" s="90" t="s">
        <v>118</v>
      </c>
      <c r="C33" s="14" t="s">
        <v>19</v>
      </c>
      <c r="D33" s="64">
        <v>11</v>
      </c>
      <c r="E33" s="36">
        <v>9</v>
      </c>
      <c r="F33" s="64">
        <v>1</v>
      </c>
      <c r="G33" s="64">
        <v>1</v>
      </c>
      <c r="H33" s="64">
        <v>1</v>
      </c>
      <c r="I33" s="64">
        <v>3</v>
      </c>
      <c r="J33" s="49" t="s">
        <v>136</v>
      </c>
      <c r="K33" s="60" t="s">
        <v>123</v>
      </c>
      <c r="L33" s="61" t="s">
        <v>158</v>
      </c>
      <c r="M33" s="63" t="s">
        <v>148</v>
      </c>
    </row>
    <row r="34" spans="1:13" s="30" customFormat="1">
      <c r="A34" s="113"/>
      <c r="B34" s="113"/>
      <c r="C34" s="14" t="s">
        <v>21</v>
      </c>
      <c r="D34" s="64">
        <v>2</v>
      </c>
      <c r="E34" s="36">
        <v>1</v>
      </c>
      <c r="F34" s="64">
        <v>0</v>
      </c>
      <c r="G34" s="64">
        <v>0</v>
      </c>
      <c r="H34" s="64">
        <v>0</v>
      </c>
      <c r="I34" s="64">
        <v>2</v>
      </c>
      <c r="J34" s="49"/>
      <c r="K34" s="14"/>
      <c r="L34" s="48">
        <v>0</v>
      </c>
      <c r="M34" s="26"/>
    </row>
    <row r="35" spans="1:13" s="30" customFormat="1">
      <c r="A35" s="91"/>
      <c r="B35" s="91"/>
      <c r="C35" s="14" t="s">
        <v>22</v>
      </c>
      <c r="D35" s="64">
        <v>11</v>
      </c>
      <c r="E35" s="36">
        <v>0</v>
      </c>
      <c r="F35" s="64">
        <v>0</v>
      </c>
      <c r="G35" s="64">
        <v>0</v>
      </c>
      <c r="H35" s="64">
        <v>0</v>
      </c>
      <c r="I35" s="64">
        <v>3</v>
      </c>
      <c r="J35" s="47" t="s">
        <v>136</v>
      </c>
      <c r="K35" s="14"/>
      <c r="L35" s="48">
        <v>0</v>
      </c>
      <c r="M35" s="26"/>
    </row>
    <row r="36" spans="1:13" s="30" customFormat="1">
      <c r="A36" s="90" t="s">
        <v>103</v>
      </c>
      <c r="B36" s="90" t="s">
        <v>118</v>
      </c>
      <c r="C36" s="14" t="s">
        <v>19</v>
      </c>
      <c r="D36" s="64">
        <v>15</v>
      </c>
      <c r="E36" s="36">
        <v>30</v>
      </c>
      <c r="F36" s="64">
        <v>1</v>
      </c>
      <c r="G36" s="64">
        <v>1</v>
      </c>
      <c r="H36" s="64">
        <v>1</v>
      </c>
      <c r="I36" s="64">
        <v>8</v>
      </c>
      <c r="J36" s="47" t="s">
        <v>137</v>
      </c>
      <c r="K36" s="14" t="s">
        <v>123</v>
      </c>
      <c r="L36" s="62" t="s">
        <v>156</v>
      </c>
      <c r="M36" s="26" t="s">
        <v>126</v>
      </c>
    </row>
    <row r="37" spans="1:13" s="30" customFormat="1">
      <c r="A37" s="113"/>
      <c r="B37" s="113"/>
      <c r="C37" s="14" t="s">
        <v>21</v>
      </c>
      <c r="D37" s="64">
        <v>0</v>
      </c>
      <c r="E37" s="36">
        <v>5</v>
      </c>
      <c r="F37" s="64">
        <v>1</v>
      </c>
      <c r="G37" s="64">
        <v>0</v>
      </c>
      <c r="H37" s="64">
        <v>0</v>
      </c>
      <c r="I37" s="64">
        <v>2</v>
      </c>
      <c r="J37" s="47"/>
      <c r="K37" s="14"/>
      <c r="L37" s="62" t="s">
        <v>156</v>
      </c>
      <c r="M37" s="26" t="s">
        <v>127</v>
      </c>
    </row>
    <row r="38" spans="1:13" s="30" customFormat="1">
      <c r="A38" s="91"/>
      <c r="B38" s="91"/>
      <c r="C38" s="14" t="s">
        <v>22</v>
      </c>
      <c r="D38" s="64">
        <v>5</v>
      </c>
      <c r="E38" s="36"/>
      <c r="F38" s="64">
        <v>0</v>
      </c>
      <c r="G38" s="64">
        <v>0</v>
      </c>
      <c r="H38" s="64">
        <v>0</v>
      </c>
      <c r="I38" s="64"/>
      <c r="J38" s="47"/>
      <c r="K38" s="14"/>
      <c r="L38" s="52"/>
      <c r="M38" s="26"/>
    </row>
    <row r="39" spans="1:13" s="30" customFormat="1">
      <c r="A39" s="90" t="s">
        <v>104</v>
      </c>
      <c r="B39" s="90" t="s">
        <v>95</v>
      </c>
      <c r="C39" s="14" t="s">
        <v>19</v>
      </c>
      <c r="D39" s="64">
        <v>5</v>
      </c>
      <c r="E39" s="36">
        <v>2</v>
      </c>
      <c r="F39" s="64">
        <v>1</v>
      </c>
      <c r="G39" s="64">
        <v>0</v>
      </c>
      <c r="H39" s="64">
        <v>1</v>
      </c>
      <c r="I39" s="64">
        <v>2</v>
      </c>
      <c r="J39" s="47" t="s">
        <v>136</v>
      </c>
      <c r="K39" s="53" t="s">
        <v>123</v>
      </c>
      <c r="L39" s="52">
        <v>0</v>
      </c>
      <c r="M39" s="63" t="s">
        <v>148</v>
      </c>
    </row>
    <row r="40" spans="1:13" s="30" customFormat="1">
      <c r="A40" s="113"/>
      <c r="B40" s="113"/>
      <c r="C40" s="14" t="s">
        <v>21</v>
      </c>
      <c r="D40" s="64">
        <v>2</v>
      </c>
      <c r="E40" s="36">
        <v>8</v>
      </c>
      <c r="F40" s="64">
        <v>0</v>
      </c>
      <c r="G40" s="64">
        <v>1</v>
      </c>
      <c r="H40" s="64">
        <v>0</v>
      </c>
      <c r="I40" s="64">
        <v>3</v>
      </c>
      <c r="J40" s="47"/>
      <c r="K40" s="53"/>
      <c r="L40" s="62" t="s">
        <v>149</v>
      </c>
      <c r="M40" s="26"/>
    </row>
    <row r="41" spans="1:13" s="30" customFormat="1">
      <c r="A41" s="91"/>
      <c r="B41" s="91"/>
      <c r="C41" s="14" t="s">
        <v>22</v>
      </c>
      <c r="D41" s="64">
        <v>5</v>
      </c>
      <c r="E41" s="36">
        <v>0</v>
      </c>
      <c r="F41" s="64">
        <v>0</v>
      </c>
      <c r="G41" s="64">
        <v>0</v>
      </c>
      <c r="H41" s="64">
        <v>0</v>
      </c>
      <c r="I41" s="64">
        <v>0</v>
      </c>
      <c r="J41" s="47"/>
      <c r="K41" s="53"/>
      <c r="L41" s="52">
        <v>0</v>
      </c>
      <c r="M41" s="26"/>
    </row>
    <row r="42" spans="1:13" s="30" customFormat="1">
      <c r="A42" s="90" t="s">
        <v>105</v>
      </c>
      <c r="B42" s="90" t="s">
        <v>95</v>
      </c>
      <c r="C42" s="14" t="s">
        <v>19</v>
      </c>
      <c r="D42" s="64">
        <v>0</v>
      </c>
      <c r="E42" s="36">
        <v>4</v>
      </c>
      <c r="F42" s="64">
        <v>1</v>
      </c>
      <c r="G42" s="64">
        <v>0</v>
      </c>
      <c r="H42" s="64">
        <v>1</v>
      </c>
      <c r="I42" s="64">
        <v>3</v>
      </c>
      <c r="J42" s="47" t="s">
        <v>136</v>
      </c>
      <c r="K42" s="53" t="s">
        <v>123</v>
      </c>
      <c r="L42" s="62" t="s">
        <v>149</v>
      </c>
      <c r="M42" s="63" t="s">
        <v>142</v>
      </c>
    </row>
    <row r="43" spans="1:13" s="30" customFormat="1">
      <c r="A43" s="113"/>
      <c r="B43" s="113"/>
      <c r="C43" s="14" t="s">
        <v>21</v>
      </c>
      <c r="D43" s="64">
        <v>6</v>
      </c>
      <c r="E43" s="36">
        <v>2</v>
      </c>
      <c r="F43" s="64">
        <v>0</v>
      </c>
      <c r="G43" s="64">
        <v>0</v>
      </c>
      <c r="H43" s="64">
        <v>0</v>
      </c>
      <c r="I43" s="64">
        <v>2</v>
      </c>
      <c r="J43" s="47"/>
      <c r="K43" s="53"/>
      <c r="L43" s="52">
        <v>0</v>
      </c>
      <c r="M43" s="26"/>
    </row>
    <row r="44" spans="1:13" s="30" customFormat="1">
      <c r="A44" s="91"/>
      <c r="B44" s="91"/>
      <c r="C44" s="14" t="s">
        <v>22</v>
      </c>
      <c r="D44" s="64">
        <v>0</v>
      </c>
      <c r="E44" s="36">
        <v>0</v>
      </c>
      <c r="F44" s="64">
        <v>0</v>
      </c>
      <c r="G44" s="64">
        <v>0</v>
      </c>
      <c r="H44" s="64">
        <v>0</v>
      </c>
      <c r="I44" s="64">
        <v>1</v>
      </c>
      <c r="J44" s="47"/>
      <c r="K44" s="53"/>
      <c r="L44" s="52">
        <v>0</v>
      </c>
      <c r="M44" s="26"/>
    </row>
    <row r="45" spans="1:13" s="30" customFormat="1">
      <c r="A45" s="90" t="s">
        <v>106</v>
      </c>
      <c r="B45" s="90" t="s">
        <v>95</v>
      </c>
      <c r="C45" s="14" t="s">
        <v>19</v>
      </c>
      <c r="D45" s="64">
        <v>3</v>
      </c>
      <c r="E45" s="36">
        <v>0</v>
      </c>
      <c r="F45" s="64">
        <v>1</v>
      </c>
      <c r="G45" s="64">
        <v>0</v>
      </c>
      <c r="H45" s="64">
        <v>1</v>
      </c>
      <c r="I45" s="64">
        <v>0</v>
      </c>
      <c r="J45" s="47" t="s">
        <v>136</v>
      </c>
      <c r="K45" s="111" t="s">
        <v>125</v>
      </c>
      <c r="L45" s="52"/>
      <c r="M45" s="26" t="s">
        <v>142</v>
      </c>
    </row>
    <row r="46" spans="1:13" s="30" customFormat="1">
      <c r="A46" s="113"/>
      <c r="B46" s="113"/>
      <c r="C46" s="14" t="s">
        <v>21</v>
      </c>
      <c r="D46" s="64">
        <v>3</v>
      </c>
      <c r="E46" s="36">
        <v>4</v>
      </c>
      <c r="F46" s="64">
        <v>0</v>
      </c>
      <c r="G46" s="64">
        <v>1</v>
      </c>
      <c r="H46" s="64">
        <v>0</v>
      </c>
      <c r="I46" s="64">
        <v>2</v>
      </c>
      <c r="J46" s="47" t="s">
        <v>124</v>
      </c>
      <c r="K46" s="111"/>
      <c r="L46" s="62" t="s">
        <v>149</v>
      </c>
      <c r="M46" s="26"/>
    </row>
    <row r="47" spans="1:13" s="30" customFormat="1">
      <c r="A47" s="91"/>
      <c r="B47" s="91"/>
      <c r="C47" s="14" t="s">
        <v>22</v>
      </c>
      <c r="D47" s="64">
        <v>2</v>
      </c>
      <c r="E47" s="36">
        <v>0</v>
      </c>
      <c r="F47" s="64">
        <v>0</v>
      </c>
      <c r="G47" s="64">
        <v>0</v>
      </c>
      <c r="H47" s="64">
        <v>0</v>
      </c>
      <c r="I47" s="64">
        <v>0</v>
      </c>
      <c r="J47" s="47"/>
      <c r="K47" s="111"/>
      <c r="L47" s="52"/>
      <c r="M47" s="26"/>
    </row>
    <row r="48" spans="1:13" s="30" customFormat="1">
      <c r="A48" s="90" t="s">
        <v>107</v>
      </c>
      <c r="B48" s="90" t="s">
        <v>119</v>
      </c>
      <c r="C48" s="14" t="s">
        <v>19</v>
      </c>
      <c r="D48" s="64">
        <v>2</v>
      </c>
      <c r="E48" s="36">
        <v>6</v>
      </c>
      <c r="F48" s="64">
        <v>1</v>
      </c>
      <c r="G48" s="64">
        <v>0</v>
      </c>
      <c r="H48" s="64">
        <v>1</v>
      </c>
      <c r="I48" s="64">
        <v>2</v>
      </c>
      <c r="J48" s="47" t="s">
        <v>136</v>
      </c>
      <c r="K48" s="111" t="s">
        <v>125</v>
      </c>
      <c r="L48" s="59" t="s">
        <v>138</v>
      </c>
      <c r="M48" s="26" t="s">
        <v>142</v>
      </c>
    </row>
    <row r="49" spans="1:13" s="30" customFormat="1">
      <c r="A49" s="113"/>
      <c r="B49" s="113"/>
      <c r="C49" s="14" t="s">
        <v>21</v>
      </c>
      <c r="D49" s="64">
        <v>4</v>
      </c>
      <c r="E49" s="36">
        <v>4</v>
      </c>
      <c r="F49" s="64">
        <v>0</v>
      </c>
      <c r="G49" s="64">
        <v>1</v>
      </c>
      <c r="H49" s="64">
        <v>0</v>
      </c>
      <c r="I49" s="64">
        <v>2</v>
      </c>
      <c r="J49" s="47"/>
      <c r="K49" s="111"/>
      <c r="L49" s="52"/>
      <c r="M49" s="26"/>
    </row>
    <row r="50" spans="1:13" s="30" customFormat="1">
      <c r="A50" s="91"/>
      <c r="B50" s="91"/>
      <c r="C50" s="14" t="s">
        <v>22</v>
      </c>
      <c r="D50" s="64">
        <v>2</v>
      </c>
      <c r="E50" s="36">
        <v>0</v>
      </c>
      <c r="F50" s="64">
        <v>0</v>
      </c>
      <c r="G50" s="64">
        <v>0</v>
      </c>
      <c r="H50" s="64">
        <v>0</v>
      </c>
      <c r="I50" s="64">
        <v>2</v>
      </c>
      <c r="J50" s="47"/>
      <c r="K50" s="111"/>
      <c r="L50" s="52"/>
      <c r="M50" s="26"/>
    </row>
    <row r="51" spans="1:13" s="30" customFormat="1">
      <c r="A51" s="90" t="s">
        <v>108</v>
      </c>
      <c r="B51" s="90" t="s">
        <v>119</v>
      </c>
      <c r="C51" s="14" t="s">
        <v>19</v>
      </c>
      <c r="D51" s="64">
        <v>4</v>
      </c>
      <c r="E51" s="36">
        <v>4</v>
      </c>
      <c r="F51" s="64">
        <v>1</v>
      </c>
      <c r="G51" s="64">
        <v>1</v>
      </c>
      <c r="H51" s="64">
        <v>1</v>
      </c>
      <c r="I51" s="64">
        <v>2</v>
      </c>
      <c r="J51" s="47" t="s">
        <v>136</v>
      </c>
      <c r="K51" s="111" t="s">
        <v>125</v>
      </c>
      <c r="L51" s="52">
        <v>0</v>
      </c>
      <c r="M51" s="26" t="s">
        <v>142</v>
      </c>
    </row>
    <row r="52" spans="1:13" s="30" customFormat="1">
      <c r="A52" s="113"/>
      <c r="B52" s="113"/>
      <c r="C52" s="14" t="s">
        <v>21</v>
      </c>
      <c r="D52" s="64">
        <v>3</v>
      </c>
      <c r="E52" s="36">
        <v>6</v>
      </c>
      <c r="F52" s="64">
        <v>0</v>
      </c>
      <c r="G52" s="64">
        <v>0</v>
      </c>
      <c r="H52" s="64">
        <v>0</v>
      </c>
      <c r="I52" s="64">
        <v>2</v>
      </c>
      <c r="J52" s="47"/>
      <c r="K52" s="111"/>
      <c r="L52" s="59" t="s">
        <v>138</v>
      </c>
      <c r="M52" s="26"/>
    </row>
    <row r="53" spans="1:13" s="30" customFormat="1">
      <c r="A53" s="91"/>
      <c r="B53" s="91"/>
      <c r="C53" s="14" t="s">
        <v>22</v>
      </c>
      <c r="D53" s="64">
        <v>4</v>
      </c>
      <c r="E53" s="36">
        <v>0</v>
      </c>
      <c r="F53" s="64">
        <v>0</v>
      </c>
      <c r="G53" s="64">
        <v>0</v>
      </c>
      <c r="H53" s="64">
        <v>0</v>
      </c>
      <c r="I53" s="64">
        <v>0</v>
      </c>
      <c r="J53" s="47"/>
      <c r="K53" s="111"/>
      <c r="L53" s="52">
        <v>0</v>
      </c>
      <c r="M53" s="26"/>
    </row>
    <row r="54" spans="1:13" s="30" customFormat="1">
      <c r="A54" s="90" t="s">
        <v>109</v>
      </c>
      <c r="B54" s="90" t="s">
        <v>96</v>
      </c>
      <c r="C54" s="14" t="s">
        <v>19</v>
      </c>
      <c r="D54" s="64">
        <v>3</v>
      </c>
      <c r="E54" s="36">
        <v>2</v>
      </c>
      <c r="F54" s="64">
        <v>1</v>
      </c>
      <c r="G54" s="64">
        <v>0</v>
      </c>
      <c r="H54" s="64">
        <v>1</v>
      </c>
      <c r="I54" s="64">
        <v>1</v>
      </c>
      <c r="J54" s="47" t="s">
        <v>136</v>
      </c>
      <c r="K54" s="14" t="s">
        <v>123</v>
      </c>
      <c r="L54" s="62" t="s">
        <v>131</v>
      </c>
      <c r="M54" s="63" t="s">
        <v>148</v>
      </c>
    </row>
    <row r="55" spans="1:13" s="30" customFormat="1">
      <c r="A55" s="113"/>
      <c r="B55" s="113"/>
      <c r="C55" s="14" t="s">
        <v>21</v>
      </c>
      <c r="D55" s="64">
        <v>3</v>
      </c>
      <c r="E55" s="36">
        <v>4</v>
      </c>
      <c r="F55" s="64">
        <v>0</v>
      </c>
      <c r="G55" s="64">
        <v>0</v>
      </c>
      <c r="H55" s="64">
        <v>0</v>
      </c>
      <c r="I55" s="64">
        <v>2</v>
      </c>
      <c r="J55" s="47" t="s">
        <v>152</v>
      </c>
      <c r="K55" s="14"/>
      <c r="L55" s="52"/>
      <c r="M55" s="26"/>
    </row>
    <row r="56" spans="1:13" s="30" customFormat="1">
      <c r="A56" s="91"/>
      <c r="B56" s="91"/>
      <c r="C56" s="14" t="s">
        <v>22</v>
      </c>
      <c r="D56" s="64">
        <v>2</v>
      </c>
      <c r="E56" s="36">
        <v>0</v>
      </c>
      <c r="F56" s="64">
        <v>0</v>
      </c>
      <c r="G56" s="64">
        <v>0</v>
      </c>
      <c r="H56" s="64">
        <v>0</v>
      </c>
      <c r="I56" s="64">
        <v>0</v>
      </c>
      <c r="J56" s="47"/>
      <c r="K56" s="14"/>
      <c r="L56" s="52"/>
      <c r="M56" s="26"/>
    </row>
    <row r="57" spans="1:13" s="30" customFormat="1">
      <c r="A57" s="90" t="s">
        <v>110</v>
      </c>
      <c r="B57" s="90" t="s">
        <v>96</v>
      </c>
      <c r="C57" s="14" t="s">
        <v>19</v>
      </c>
      <c r="D57" s="64">
        <v>6</v>
      </c>
      <c r="E57" s="36">
        <v>6</v>
      </c>
      <c r="F57" s="64">
        <v>1</v>
      </c>
      <c r="G57" s="64">
        <v>0</v>
      </c>
      <c r="H57" s="64">
        <v>0</v>
      </c>
      <c r="I57" s="64">
        <v>3</v>
      </c>
      <c r="J57" s="47" t="s">
        <v>136</v>
      </c>
      <c r="K57" s="14" t="s">
        <v>123</v>
      </c>
      <c r="L57" s="52"/>
      <c r="M57" s="26" t="s">
        <v>128</v>
      </c>
    </row>
    <row r="58" spans="1:13" s="30" customFormat="1">
      <c r="A58" s="113"/>
      <c r="B58" s="113"/>
      <c r="C58" s="14" t="s">
        <v>21</v>
      </c>
      <c r="D58" s="64">
        <v>1</v>
      </c>
      <c r="E58" s="36">
        <v>0</v>
      </c>
      <c r="F58" s="64">
        <v>0</v>
      </c>
      <c r="G58" s="64">
        <v>0</v>
      </c>
      <c r="H58" s="64">
        <v>1</v>
      </c>
      <c r="I58" s="64">
        <v>1</v>
      </c>
      <c r="J58" s="47" t="s">
        <v>152</v>
      </c>
      <c r="K58" s="14"/>
      <c r="L58" s="62" t="s">
        <v>131</v>
      </c>
      <c r="M58" s="26" t="s">
        <v>40</v>
      </c>
    </row>
    <row r="59" spans="1:13" s="30" customFormat="1">
      <c r="A59" s="91"/>
      <c r="B59" s="91"/>
      <c r="C59" s="14" t="s">
        <v>22</v>
      </c>
      <c r="D59" s="64">
        <v>3</v>
      </c>
      <c r="E59" s="36">
        <v>0</v>
      </c>
      <c r="F59" s="64">
        <v>0</v>
      </c>
      <c r="G59" s="64">
        <v>0</v>
      </c>
      <c r="H59" s="64">
        <v>0</v>
      </c>
      <c r="I59" s="64">
        <v>0</v>
      </c>
      <c r="J59" s="47"/>
      <c r="K59" s="14"/>
      <c r="L59" s="52"/>
      <c r="M59" s="26"/>
    </row>
    <row r="60" spans="1:13" s="30" customFormat="1">
      <c r="A60" s="90" t="s">
        <v>111</v>
      </c>
      <c r="B60" s="90" t="s">
        <v>96</v>
      </c>
      <c r="C60" s="14" t="s">
        <v>19</v>
      </c>
      <c r="D60" s="64">
        <v>5</v>
      </c>
      <c r="E60" s="36">
        <v>2</v>
      </c>
      <c r="F60" s="64">
        <v>1</v>
      </c>
      <c r="G60" s="64">
        <v>1</v>
      </c>
      <c r="H60" s="64">
        <v>1</v>
      </c>
      <c r="I60" s="64">
        <v>4</v>
      </c>
      <c r="J60" s="47" t="s">
        <v>136</v>
      </c>
      <c r="K60" s="14"/>
      <c r="L60" s="62" t="s">
        <v>131</v>
      </c>
      <c r="M60" s="63" t="s">
        <v>142</v>
      </c>
    </row>
    <row r="61" spans="1:13" s="30" customFormat="1">
      <c r="A61" s="113"/>
      <c r="B61" s="113"/>
      <c r="C61" s="14" t="s">
        <v>21</v>
      </c>
      <c r="D61" s="64">
        <v>4</v>
      </c>
      <c r="E61" s="36">
        <v>8</v>
      </c>
      <c r="F61" s="64">
        <v>0</v>
      </c>
      <c r="G61" s="64">
        <v>0</v>
      </c>
      <c r="H61" s="64">
        <v>0</v>
      </c>
      <c r="I61" s="64">
        <v>2</v>
      </c>
      <c r="J61" s="47"/>
      <c r="K61" s="14" t="s">
        <v>123</v>
      </c>
      <c r="L61" s="52"/>
      <c r="M61" s="26"/>
    </row>
    <row r="62" spans="1:13" s="30" customFormat="1">
      <c r="A62" s="91"/>
      <c r="B62" s="91"/>
      <c r="C62" s="14" t="s">
        <v>22</v>
      </c>
      <c r="D62" s="64">
        <v>5</v>
      </c>
      <c r="E62" s="36">
        <v>0</v>
      </c>
      <c r="F62" s="64">
        <v>0</v>
      </c>
      <c r="G62" s="64">
        <v>0</v>
      </c>
      <c r="H62" s="64">
        <v>0</v>
      </c>
      <c r="I62" s="64">
        <v>2</v>
      </c>
      <c r="J62" s="47"/>
      <c r="K62" s="14"/>
      <c r="L62" s="52"/>
      <c r="M62" s="26"/>
    </row>
    <row r="63" spans="1:13" s="30" customFormat="1">
      <c r="A63" s="90" t="s">
        <v>112</v>
      </c>
      <c r="B63" s="90" t="s">
        <v>96</v>
      </c>
      <c r="C63" s="14" t="s">
        <v>19</v>
      </c>
      <c r="D63" s="64">
        <v>8</v>
      </c>
      <c r="E63" s="36">
        <v>0</v>
      </c>
      <c r="F63" s="64">
        <v>1</v>
      </c>
      <c r="G63" s="64">
        <v>0</v>
      </c>
      <c r="H63" s="64">
        <v>1</v>
      </c>
      <c r="I63" s="64">
        <v>1</v>
      </c>
      <c r="J63" s="47" t="s">
        <v>136</v>
      </c>
      <c r="K63" s="14" t="s">
        <v>123</v>
      </c>
      <c r="L63" s="48"/>
      <c r="M63" s="26" t="s">
        <v>48</v>
      </c>
    </row>
    <row r="64" spans="1:13" s="30" customFormat="1">
      <c r="A64" s="113"/>
      <c r="B64" s="113"/>
      <c r="C64" s="14" t="s">
        <v>21</v>
      </c>
      <c r="D64" s="64">
        <v>2</v>
      </c>
      <c r="E64" s="36">
        <v>6</v>
      </c>
      <c r="F64" s="64">
        <v>0</v>
      </c>
      <c r="G64" s="64">
        <v>1</v>
      </c>
      <c r="H64" s="64">
        <v>0</v>
      </c>
      <c r="I64" s="64">
        <v>2</v>
      </c>
      <c r="J64" s="49" t="s">
        <v>130</v>
      </c>
      <c r="K64" s="14" t="s">
        <v>123</v>
      </c>
      <c r="L64" s="48" t="s">
        <v>131</v>
      </c>
      <c r="M64" s="26" t="s">
        <v>40</v>
      </c>
    </row>
    <row r="65" spans="1:13" s="30" customFormat="1">
      <c r="A65" s="91"/>
      <c r="B65" s="91"/>
      <c r="C65" s="14" t="s">
        <v>22</v>
      </c>
      <c r="D65" s="64">
        <v>8</v>
      </c>
      <c r="E65" s="36">
        <v>0</v>
      </c>
      <c r="F65" s="64">
        <v>0</v>
      </c>
      <c r="G65" s="64">
        <v>0</v>
      </c>
      <c r="H65" s="64">
        <v>0</v>
      </c>
      <c r="I65" s="64">
        <v>1</v>
      </c>
      <c r="J65" s="49" t="s">
        <v>132</v>
      </c>
      <c r="K65" s="14"/>
      <c r="L65" s="48"/>
      <c r="M65" s="26"/>
    </row>
    <row r="66" spans="1:13" s="30" customFormat="1">
      <c r="A66" s="90" t="s">
        <v>113</v>
      </c>
      <c r="B66" s="90" t="s">
        <v>96</v>
      </c>
      <c r="C66" s="14" t="s">
        <v>19</v>
      </c>
      <c r="D66" s="64">
        <v>3</v>
      </c>
      <c r="E66" s="36">
        <v>2</v>
      </c>
      <c r="F66" s="64">
        <v>1</v>
      </c>
      <c r="G66" s="64">
        <v>0</v>
      </c>
      <c r="H66" s="64">
        <v>1</v>
      </c>
      <c r="I66" s="64">
        <v>2</v>
      </c>
      <c r="J66" s="47" t="s">
        <v>136</v>
      </c>
      <c r="K66" s="53" t="s">
        <v>123</v>
      </c>
      <c r="L66" s="52">
        <v>0</v>
      </c>
      <c r="M66" s="63" t="s">
        <v>142</v>
      </c>
    </row>
    <row r="67" spans="1:13" s="30" customFormat="1">
      <c r="A67" s="113"/>
      <c r="B67" s="113"/>
      <c r="C67" s="14" t="s">
        <v>21</v>
      </c>
      <c r="D67" s="64">
        <v>3</v>
      </c>
      <c r="E67" s="36">
        <v>2</v>
      </c>
      <c r="F67" s="64">
        <v>0</v>
      </c>
      <c r="G67" s="64">
        <v>0</v>
      </c>
      <c r="H67" s="64">
        <v>0</v>
      </c>
      <c r="I67" s="64">
        <v>2</v>
      </c>
      <c r="J67" s="47" t="s">
        <v>146</v>
      </c>
      <c r="K67" s="53"/>
      <c r="L67" s="62" t="s">
        <v>149</v>
      </c>
      <c r="M67" s="26"/>
    </row>
    <row r="68" spans="1:13" s="30" customFormat="1">
      <c r="A68" s="91"/>
      <c r="B68" s="91"/>
      <c r="C68" s="14" t="s">
        <v>22</v>
      </c>
      <c r="D68" s="64">
        <v>2</v>
      </c>
      <c r="E68" s="36">
        <v>0</v>
      </c>
      <c r="F68" s="64">
        <v>0</v>
      </c>
      <c r="G68" s="64">
        <v>0</v>
      </c>
      <c r="H68" s="64">
        <v>0</v>
      </c>
      <c r="I68" s="64">
        <v>1</v>
      </c>
      <c r="J68" s="47">
        <v>0</v>
      </c>
      <c r="K68" s="53"/>
      <c r="L68" s="52">
        <v>0</v>
      </c>
      <c r="M68" s="26"/>
    </row>
    <row r="69" spans="1:13" s="30" customFormat="1">
      <c r="A69" s="90" t="s">
        <v>114</v>
      </c>
      <c r="B69" s="90" t="s">
        <v>96</v>
      </c>
      <c r="C69" s="14" t="s">
        <v>19</v>
      </c>
      <c r="D69" s="64">
        <v>3</v>
      </c>
      <c r="E69" s="36">
        <v>6</v>
      </c>
      <c r="F69" s="64">
        <v>1</v>
      </c>
      <c r="G69" s="64">
        <v>1</v>
      </c>
      <c r="H69" s="64">
        <v>1</v>
      </c>
      <c r="I69" s="64">
        <v>2</v>
      </c>
      <c r="J69" s="49" t="s">
        <v>136</v>
      </c>
      <c r="K69" s="14" t="s">
        <v>123</v>
      </c>
      <c r="L69" s="61" t="s">
        <v>135</v>
      </c>
      <c r="M69" s="63" t="s">
        <v>128</v>
      </c>
    </row>
    <row r="70" spans="1:13" s="30" customFormat="1">
      <c r="A70" s="113"/>
      <c r="B70" s="113"/>
      <c r="C70" s="14" t="s">
        <v>21</v>
      </c>
      <c r="D70" s="64">
        <v>5</v>
      </c>
      <c r="E70" s="36">
        <v>4</v>
      </c>
      <c r="F70" s="64">
        <v>0</v>
      </c>
      <c r="G70" s="64">
        <v>0</v>
      </c>
      <c r="H70" s="64">
        <v>0</v>
      </c>
      <c r="I70" s="64">
        <v>3</v>
      </c>
      <c r="J70" s="49"/>
      <c r="K70" s="14"/>
      <c r="L70" s="48"/>
      <c r="M70" s="26" t="s">
        <v>40</v>
      </c>
    </row>
    <row r="71" spans="1:13" s="30" customFormat="1">
      <c r="A71" s="91"/>
      <c r="B71" s="91"/>
      <c r="C71" s="14" t="s">
        <v>22</v>
      </c>
      <c r="D71" s="64">
        <v>3</v>
      </c>
      <c r="E71" s="36">
        <v>0</v>
      </c>
      <c r="F71" s="64">
        <v>0</v>
      </c>
      <c r="G71" s="64">
        <v>0</v>
      </c>
      <c r="H71" s="64">
        <v>0</v>
      </c>
      <c r="I71" s="64">
        <v>2</v>
      </c>
      <c r="J71" s="49"/>
      <c r="K71" s="14"/>
      <c r="L71" s="48"/>
      <c r="M71" s="26"/>
    </row>
    <row r="72" spans="1:13" s="30" customFormat="1">
      <c r="A72" s="90" t="s">
        <v>115</v>
      </c>
      <c r="B72" s="90" t="s">
        <v>96</v>
      </c>
      <c r="C72" s="14" t="s">
        <v>19</v>
      </c>
      <c r="D72" s="64">
        <v>5</v>
      </c>
      <c r="E72" s="36">
        <v>1</v>
      </c>
      <c r="F72" s="64">
        <v>1</v>
      </c>
      <c r="G72" s="64">
        <v>0</v>
      </c>
      <c r="H72" s="64">
        <v>1</v>
      </c>
      <c r="I72" s="64">
        <v>2</v>
      </c>
      <c r="J72" s="47" t="s">
        <v>136</v>
      </c>
      <c r="K72" s="60" t="s">
        <v>123</v>
      </c>
      <c r="L72" s="52">
        <v>0</v>
      </c>
      <c r="M72" s="63" t="s">
        <v>142</v>
      </c>
    </row>
    <row r="73" spans="1:13" s="30" customFormat="1">
      <c r="A73" s="113"/>
      <c r="B73" s="113"/>
      <c r="C73" s="14" t="s">
        <v>21</v>
      </c>
      <c r="D73" s="64">
        <v>2</v>
      </c>
      <c r="E73" s="36">
        <v>5</v>
      </c>
      <c r="F73" s="64">
        <v>0</v>
      </c>
      <c r="G73" s="64">
        <v>0</v>
      </c>
      <c r="H73" s="64">
        <v>0</v>
      </c>
      <c r="I73" s="64">
        <v>2</v>
      </c>
      <c r="J73" s="47" t="s">
        <v>150</v>
      </c>
      <c r="K73" s="14"/>
      <c r="L73" s="52">
        <v>0</v>
      </c>
      <c r="M73" s="26"/>
    </row>
    <row r="74" spans="1:13" s="30" customFormat="1">
      <c r="A74" s="91"/>
      <c r="B74" s="91"/>
      <c r="C74" s="14" t="s">
        <v>22</v>
      </c>
      <c r="D74" s="64">
        <v>2</v>
      </c>
      <c r="E74" s="36">
        <v>0</v>
      </c>
      <c r="F74" s="64">
        <v>0</v>
      </c>
      <c r="G74" s="64">
        <v>0</v>
      </c>
      <c r="H74" s="64">
        <v>0</v>
      </c>
      <c r="I74" s="64">
        <v>1</v>
      </c>
      <c r="J74" s="47"/>
      <c r="K74" s="14"/>
      <c r="L74" s="52">
        <v>0</v>
      </c>
      <c r="M74" s="26"/>
    </row>
    <row r="75" spans="1:13" s="30" customFormat="1">
      <c r="A75" s="90" t="s">
        <v>116</v>
      </c>
      <c r="B75" s="90" t="s">
        <v>96</v>
      </c>
      <c r="C75" s="14" t="s">
        <v>19</v>
      </c>
      <c r="D75" s="64">
        <v>5</v>
      </c>
      <c r="E75" s="36">
        <v>1</v>
      </c>
      <c r="F75" s="64">
        <v>1</v>
      </c>
      <c r="G75" s="64">
        <v>0</v>
      </c>
      <c r="H75" s="64">
        <v>1</v>
      </c>
      <c r="I75" s="64">
        <v>2</v>
      </c>
      <c r="J75" s="47" t="s">
        <v>136</v>
      </c>
      <c r="K75" s="53" t="s">
        <v>123</v>
      </c>
      <c r="L75" s="62" t="s">
        <v>149</v>
      </c>
      <c r="M75" s="63" t="s">
        <v>148</v>
      </c>
    </row>
    <row r="76" spans="1:13" s="30" customFormat="1">
      <c r="A76" s="113"/>
      <c r="B76" s="113"/>
      <c r="C76" s="14" t="s">
        <v>21</v>
      </c>
      <c r="D76" s="64">
        <v>3</v>
      </c>
      <c r="E76" s="36">
        <v>5</v>
      </c>
      <c r="F76" s="64">
        <v>0</v>
      </c>
      <c r="G76" s="64">
        <v>0</v>
      </c>
      <c r="H76" s="64">
        <v>0</v>
      </c>
      <c r="I76" s="64">
        <v>2</v>
      </c>
      <c r="J76" s="47" t="s">
        <v>151</v>
      </c>
      <c r="K76" s="53"/>
      <c r="L76" s="52">
        <v>0</v>
      </c>
      <c r="M76" s="26"/>
    </row>
    <row r="77" spans="1:13" s="30" customFormat="1">
      <c r="A77" s="91"/>
      <c r="B77" s="91"/>
      <c r="C77" s="14" t="s">
        <v>22</v>
      </c>
      <c r="D77" s="64">
        <v>2</v>
      </c>
      <c r="E77" s="36">
        <v>0</v>
      </c>
      <c r="F77" s="64">
        <v>0</v>
      </c>
      <c r="G77" s="64">
        <v>0</v>
      </c>
      <c r="H77" s="64">
        <v>0</v>
      </c>
      <c r="I77" s="64">
        <v>1</v>
      </c>
      <c r="J77" s="47"/>
      <c r="K77" s="53"/>
      <c r="L77" s="52">
        <v>0</v>
      </c>
      <c r="M77" s="26"/>
    </row>
    <row r="78" spans="1:13" s="30" customFormat="1">
      <c r="A78" s="114" t="s">
        <v>117</v>
      </c>
      <c r="B78" s="90" t="s">
        <v>120</v>
      </c>
      <c r="C78" s="14" t="s">
        <v>19</v>
      </c>
      <c r="D78" s="64">
        <v>4</v>
      </c>
      <c r="E78" s="36">
        <v>20</v>
      </c>
      <c r="F78" s="64">
        <v>1</v>
      </c>
      <c r="G78" s="64">
        <v>1</v>
      </c>
      <c r="H78" s="64">
        <v>1</v>
      </c>
      <c r="I78" s="64">
        <v>2</v>
      </c>
      <c r="J78" s="47" t="s">
        <v>136</v>
      </c>
      <c r="K78" s="60" t="s">
        <v>123</v>
      </c>
      <c r="L78" s="62" t="s">
        <v>149</v>
      </c>
      <c r="M78" s="63" t="s">
        <v>148</v>
      </c>
    </row>
    <row r="79" spans="1:13" s="30" customFormat="1">
      <c r="A79" s="115"/>
      <c r="B79" s="113"/>
      <c r="C79" s="14" t="s">
        <v>21</v>
      </c>
      <c r="D79" s="64">
        <v>6</v>
      </c>
      <c r="E79" s="36">
        <v>10</v>
      </c>
      <c r="F79" s="64">
        <v>0</v>
      </c>
      <c r="G79" s="64">
        <v>0</v>
      </c>
      <c r="H79" s="64">
        <v>0</v>
      </c>
      <c r="I79" s="64">
        <v>3</v>
      </c>
      <c r="J79" s="47"/>
      <c r="K79" s="14"/>
      <c r="L79" s="52"/>
      <c r="M79" s="26"/>
    </row>
    <row r="80" spans="1:13" s="30" customFormat="1">
      <c r="A80" s="116"/>
      <c r="B80" s="91"/>
      <c r="C80" s="14" t="s">
        <v>22</v>
      </c>
      <c r="D80" s="64">
        <v>4</v>
      </c>
      <c r="E80" s="36">
        <v>0</v>
      </c>
      <c r="F80" s="64">
        <v>0</v>
      </c>
      <c r="G80" s="64">
        <v>0</v>
      </c>
      <c r="H80" s="64">
        <v>0</v>
      </c>
      <c r="I80" s="64">
        <v>2</v>
      </c>
      <c r="J80" s="47"/>
      <c r="K80" s="14"/>
      <c r="L80" s="52"/>
      <c r="M80" s="26"/>
    </row>
    <row r="81" spans="1:13" s="34" customFormat="1" ht="22.5" customHeight="1">
      <c r="A81" s="126" t="s">
        <v>143</v>
      </c>
      <c r="B81" s="129"/>
      <c r="C81" s="54" t="s">
        <v>19</v>
      </c>
      <c r="D81" s="67">
        <f>D24+D27+D30+D33+D36+D39+D42+D45+D48+D51+D54+D57+D60+D63+D66+D69+D72+D75+D78</f>
        <v>136</v>
      </c>
      <c r="E81" s="67">
        <f t="shared" ref="E81:I81" si="2">E24+E27+E30+E33+E36+E39+E42+E45+E48+E51+E54+E57+E60+E63+E66+E69+E72+E75+E78</f>
        <v>129</v>
      </c>
      <c r="F81" s="67">
        <f t="shared" si="2"/>
        <v>19</v>
      </c>
      <c r="G81" s="67">
        <f t="shared" si="2"/>
        <v>9</v>
      </c>
      <c r="H81" s="67">
        <f t="shared" si="2"/>
        <v>16</v>
      </c>
      <c r="I81" s="67">
        <f t="shared" si="2"/>
        <v>53</v>
      </c>
      <c r="J81" s="56"/>
      <c r="K81" s="54"/>
      <c r="L81" s="54"/>
      <c r="M81" s="55"/>
    </row>
    <row r="82" spans="1:13" s="34" customFormat="1" ht="19.5" customHeight="1">
      <c r="A82" s="127"/>
      <c r="B82" s="130"/>
      <c r="C82" s="54" t="s">
        <v>21</v>
      </c>
      <c r="D82" s="67">
        <f t="shared" ref="D82:I83" si="3">D25+D28+D31+D34+D37+D40+D43+D46+D49+D52+D55+D58+D61+D64+D67+D70+D73+D76+D79</f>
        <v>59</v>
      </c>
      <c r="E82" s="67">
        <f t="shared" si="3"/>
        <v>115</v>
      </c>
      <c r="F82" s="67">
        <f t="shared" si="3"/>
        <v>2</v>
      </c>
      <c r="G82" s="67">
        <f t="shared" si="3"/>
        <v>4</v>
      </c>
      <c r="H82" s="67">
        <f t="shared" si="3"/>
        <v>3</v>
      </c>
      <c r="I82" s="67">
        <f t="shared" si="3"/>
        <v>40</v>
      </c>
      <c r="J82" s="56"/>
      <c r="K82" s="54"/>
      <c r="L82" s="57" t="s">
        <v>159</v>
      </c>
      <c r="M82" s="55"/>
    </row>
    <row r="83" spans="1:13" ht="22.5" customHeight="1">
      <c r="A83" s="128"/>
      <c r="B83" s="131"/>
      <c r="C83" s="54" t="s">
        <v>22</v>
      </c>
      <c r="D83" s="67">
        <f t="shared" si="3"/>
        <v>96</v>
      </c>
      <c r="E83" s="67">
        <f t="shared" si="3"/>
        <v>3</v>
      </c>
      <c r="F83" s="67">
        <f t="shared" si="3"/>
        <v>1</v>
      </c>
      <c r="G83" s="67">
        <f t="shared" si="3"/>
        <v>0</v>
      </c>
      <c r="H83" s="67">
        <f t="shared" si="3"/>
        <v>0</v>
      </c>
      <c r="I83" s="67">
        <f t="shared" si="3"/>
        <v>24</v>
      </c>
      <c r="J83" s="55"/>
      <c r="K83" s="55"/>
      <c r="L83" s="55"/>
      <c r="M83" s="55"/>
    </row>
    <row r="84" spans="1:13" ht="18.75">
      <c r="A84" s="124" t="s">
        <v>89</v>
      </c>
      <c r="B84" s="124"/>
      <c r="C84" s="124"/>
      <c r="D84" s="124"/>
      <c r="E84" s="124"/>
      <c r="F84" s="124"/>
      <c r="G84" s="124"/>
      <c r="H84" s="124"/>
      <c r="I84" s="124"/>
      <c r="J84" s="124"/>
    </row>
    <row r="85" spans="1:13">
      <c r="A85" s="11" t="s">
        <v>40</v>
      </c>
      <c r="B85" s="11" t="s">
        <v>41</v>
      </c>
      <c r="C85" s="11"/>
      <c r="D85" s="124"/>
      <c r="E85" s="124"/>
      <c r="F85" s="124"/>
      <c r="G85" s="124"/>
      <c r="H85" s="124"/>
      <c r="I85" s="124"/>
      <c r="J85" s="124"/>
    </row>
    <row r="86" spans="1:13">
      <c r="A86" s="11" t="s">
        <v>42</v>
      </c>
      <c r="B86" s="124" t="s">
        <v>43</v>
      </c>
      <c r="C86" s="124"/>
      <c r="D86" s="124">
        <f>59+15</f>
        <v>74</v>
      </c>
      <c r="E86" s="124"/>
      <c r="F86" s="124"/>
      <c r="G86" s="124"/>
      <c r="H86" s="124"/>
      <c r="I86" s="124"/>
      <c r="J86" s="124"/>
    </row>
    <row r="87" spans="1:13">
      <c r="A87" s="11" t="s">
        <v>44</v>
      </c>
      <c r="B87" s="11" t="s">
        <v>45</v>
      </c>
      <c r="C87" s="11"/>
      <c r="D87" s="124"/>
      <c r="E87" s="124"/>
      <c r="F87" s="124"/>
      <c r="G87" s="124"/>
      <c r="H87" s="124"/>
      <c r="I87" s="124"/>
      <c r="J87" s="124"/>
    </row>
    <row r="88" spans="1:13">
      <c r="A88" s="11" t="s">
        <v>46</v>
      </c>
      <c r="B88" s="11" t="s">
        <v>47</v>
      </c>
      <c r="C88" s="11"/>
      <c r="D88" s="124"/>
      <c r="E88" s="124"/>
      <c r="F88" s="124"/>
      <c r="G88" s="124"/>
      <c r="H88" s="124"/>
      <c r="I88" s="124"/>
      <c r="J88" s="124"/>
    </row>
    <row r="89" spans="1:13">
      <c r="A89" s="11" t="s">
        <v>48</v>
      </c>
      <c r="B89" s="124" t="s">
        <v>49</v>
      </c>
      <c r="C89" s="124"/>
      <c r="D89" s="124"/>
      <c r="E89" s="124"/>
      <c r="F89" s="124"/>
      <c r="G89" s="124"/>
      <c r="H89" s="124"/>
      <c r="I89" s="124"/>
      <c r="J89" s="124"/>
    </row>
  </sheetData>
  <mergeCells count="80">
    <mergeCell ref="D88:J88"/>
    <mergeCell ref="B89:C89"/>
    <mergeCell ref="D89:J89"/>
    <mergeCell ref="B14:B16"/>
    <mergeCell ref="A8:A10"/>
    <mergeCell ref="B8:B10"/>
    <mergeCell ref="D85:J85"/>
    <mergeCell ref="B86:C86"/>
    <mergeCell ref="D86:J86"/>
    <mergeCell ref="D87:J87"/>
    <mergeCell ref="A17:A19"/>
    <mergeCell ref="B17:B19"/>
    <mergeCell ref="A81:A83"/>
    <mergeCell ref="B81:B83"/>
    <mergeCell ref="A20:A22"/>
    <mergeCell ref="B20:B22"/>
    <mergeCell ref="A1:M1"/>
    <mergeCell ref="A84:J84"/>
    <mergeCell ref="A5:A7"/>
    <mergeCell ref="C2:C3"/>
    <mergeCell ref="A2:A3"/>
    <mergeCell ref="M2:M3"/>
    <mergeCell ref="K2:K3"/>
    <mergeCell ref="E2:E3"/>
    <mergeCell ref="B2:B3"/>
    <mergeCell ref="A11:A13"/>
    <mergeCell ref="B11:B13"/>
    <mergeCell ref="J2:J3"/>
    <mergeCell ref="D2:D3"/>
    <mergeCell ref="G2:G3"/>
    <mergeCell ref="F2:F3"/>
    <mergeCell ref="B33:B35"/>
    <mergeCell ref="L2:L3"/>
    <mergeCell ref="A23:M23"/>
    <mergeCell ref="A24:A26"/>
    <mergeCell ref="H2:H3"/>
    <mergeCell ref="A4:M4"/>
    <mergeCell ref="B5:B7"/>
    <mergeCell ref="I2:I3"/>
    <mergeCell ref="A14:A16"/>
    <mergeCell ref="B24:B26"/>
    <mergeCell ref="A27:A29"/>
    <mergeCell ref="B27:B29"/>
    <mergeCell ref="A30:A32"/>
    <mergeCell ref="B30:B32"/>
    <mergeCell ref="A33:A35"/>
    <mergeCell ref="A63:A65"/>
    <mergeCell ref="B63:B65"/>
    <mergeCell ref="K30:K32"/>
    <mergeCell ref="K45:K47"/>
    <mergeCell ref="K48:K50"/>
    <mergeCell ref="K51:K53"/>
    <mergeCell ref="A36:A38"/>
    <mergeCell ref="B36:B38"/>
    <mergeCell ref="A39:A41"/>
    <mergeCell ref="B39:B41"/>
    <mergeCell ref="A78:A80"/>
    <mergeCell ref="B78:B80"/>
    <mergeCell ref="A69:A71"/>
    <mergeCell ref="B69:B71"/>
    <mergeCell ref="A72:A74"/>
    <mergeCell ref="B72:B74"/>
    <mergeCell ref="A75:A77"/>
    <mergeCell ref="B75:B77"/>
    <mergeCell ref="A66:A68"/>
    <mergeCell ref="B66:B68"/>
    <mergeCell ref="A42:A44"/>
    <mergeCell ref="B42:B44"/>
    <mergeCell ref="A45:A47"/>
    <mergeCell ref="B45:B47"/>
    <mergeCell ref="A48:A50"/>
    <mergeCell ref="B48:B50"/>
    <mergeCell ref="A51:A53"/>
    <mergeCell ref="B51:B53"/>
    <mergeCell ref="A54:A56"/>
    <mergeCell ref="B54:B56"/>
    <mergeCell ref="A57:A59"/>
    <mergeCell ref="B57:B59"/>
    <mergeCell ref="A60:A62"/>
    <mergeCell ref="B60:B62"/>
  </mergeCells>
  <pageMargins left="0.7" right="0.7" top="0.5" bottom="0.43" header="0.3" footer="0.3"/>
  <pageSetup scale="80" orientation="landscape" r:id="rId1"/>
  <headerFooter>
    <oddFooter>&amp;LRCH-II SUB PLAN GOALPARA&amp;CLEVEL-II Health Facility&amp;R&amp;P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F44"/>
  <sheetViews>
    <sheetView tabSelected="1" view="pageBreakPreview" topLeftCell="A13" zoomScale="75" zoomScaleSheetLayoutView="75" workbookViewId="0">
      <selection activeCell="K39" sqref="K39"/>
    </sheetView>
  </sheetViews>
  <sheetFormatPr defaultRowHeight="15"/>
  <cols>
    <col min="1" max="1" width="33.42578125" customWidth="1"/>
    <col min="2" max="2" width="16" customWidth="1"/>
    <col min="3" max="3" width="15.85546875" bestFit="1" customWidth="1"/>
    <col min="4" max="4" width="13.42578125" bestFit="1" customWidth="1"/>
    <col min="5" max="5" width="12.7109375" customWidth="1"/>
    <col min="6" max="6" width="12.28515625" customWidth="1"/>
  </cols>
  <sheetData>
    <row r="1" spans="1:6" ht="18.75">
      <c r="A1" s="135" t="s">
        <v>72</v>
      </c>
      <c r="B1" s="136"/>
      <c r="C1" s="136"/>
      <c r="D1" s="136"/>
      <c r="E1" s="17"/>
      <c r="F1" s="18"/>
    </row>
    <row r="2" spans="1:6" ht="30">
      <c r="A2" s="25" t="s">
        <v>51</v>
      </c>
      <c r="B2" s="19" t="s">
        <v>52</v>
      </c>
      <c r="C2" s="19" t="s">
        <v>53</v>
      </c>
      <c r="D2" s="19" t="s">
        <v>54</v>
      </c>
      <c r="E2" s="19" t="s">
        <v>55</v>
      </c>
      <c r="F2" s="19" t="s">
        <v>56</v>
      </c>
    </row>
    <row r="3" spans="1:6">
      <c r="A3" s="137" t="s">
        <v>57</v>
      </c>
      <c r="B3" s="137"/>
      <c r="C3" s="137"/>
      <c r="D3" s="137"/>
      <c r="E3" s="16"/>
      <c r="F3" s="16"/>
    </row>
    <row r="4" spans="1:6">
      <c r="A4" s="20" t="s">
        <v>58</v>
      </c>
      <c r="B4" s="24">
        <f>'Level II Status and HR sheet'!J11+'Level II Status and HR sheet'!J32</f>
        <v>12</v>
      </c>
      <c r="C4" s="20">
        <v>20000</v>
      </c>
      <c r="D4" s="20">
        <f>B4*C4*12</f>
        <v>2880000</v>
      </c>
      <c r="E4" s="16"/>
      <c r="F4" s="16"/>
    </row>
    <row r="5" spans="1:6">
      <c r="A5" s="20" t="s">
        <v>4</v>
      </c>
      <c r="B5" s="24">
        <f>'Level II Status and HR sheet'!L11+'Level II Status and HR sheet'!L32</f>
        <v>29</v>
      </c>
      <c r="C5" s="20">
        <v>7000</v>
      </c>
      <c r="D5" s="20">
        <f t="shared" ref="D5:D11" si="0">B5*C5*12</f>
        <v>2436000</v>
      </c>
      <c r="E5" s="16"/>
      <c r="F5" s="16"/>
    </row>
    <row r="6" spans="1:6">
      <c r="A6" s="20" t="s">
        <v>59</v>
      </c>
      <c r="B6" s="24">
        <f>'Level II Status and HR sheet'!K11+'Level II Status and HR sheet'!K32</f>
        <v>14</v>
      </c>
      <c r="C6" s="20">
        <v>12000</v>
      </c>
      <c r="D6" s="20">
        <f t="shared" si="0"/>
        <v>2016000</v>
      </c>
      <c r="E6" s="16"/>
      <c r="F6" s="16"/>
    </row>
    <row r="7" spans="1:6">
      <c r="A7" s="20" t="s">
        <v>70</v>
      </c>
      <c r="B7" s="24">
        <f>'Level II Status and HR sheet'!M11+'Level II Status and HR sheet'!M32</f>
        <v>13</v>
      </c>
      <c r="C7" s="20">
        <v>15000</v>
      </c>
      <c r="D7" s="20">
        <f t="shared" si="0"/>
        <v>2340000</v>
      </c>
      <c r="E7" s="16"/>
      <c r="F7" s="16"/>
    </row>
    <row r="8" spans="1:6">
      <c r="A8" s="20" t="s">
        <v>5</v>
      </c>
      <c r="B8" s="24">
        <f>'Level II Status and HR sheet'!N11+'Level II Status and HR sheet'!N32</f>
        <v>9</v>
      </c>
      <c r="C8" s="20"/>
      <c r="D8" s="20">
        <f t="shared" si="0"/>
        <v>0</v>
      </c>
      <c r="E8" s="16"/>
      <c r="F8" s="16"/>
    </row>
    <row r="9" spans="1:6" ht="45.75" customHeight="1">
      <c r="A9" s="21" t="s">
        <v>73</v>
      </c>
      <c r="B9" s="20"/>
      <c r="C9" s="22"/>
      <c r="D9" s="20">
        <f t="shared" si="0"/>
        <v>0</v>
      </c>
      <c r="E9" s="20"/>
      <c r="F9" s="20"/>
    </row>
    <row r="10" spans="1:6">
      <c r="A10" s="21" t="s">
        <v>60</v>
      </c>
      <c r="B10" s="21"/>
      <c r="C10" s="22"/>
      <c r="D10" s="20">
        <f t="shared" si="0"/>
        <v>0</v>
      </c>
      <c r="E10" s="20"/>
      <c r="F10" s="20"/>
    </row>
    <row r="11" spans="1:6">
      <c r="A11" s="20" t="s">
        <v>61</v>
      </c>
      <c r="B11" s="20"/>
      <c r="C11" s="20"/>
      <c r="D11" s="20">
        <f t="shared" si="0"/>
        <v>0</v>
      </c>
      <c r="E11" s="16"/>
      <c r="F11" s="16"/>
    </row>
    <row r="12" spans="1:6">
      <c r="A12" s="73" t="s">
        <v>62</v>
      </c>
      <c r="B12" s="75"/>
      <c r="C12" s="75"/>
      <c r="D12" s="73">
        <f>SUM(D4:D11)</f>
        <v>9672000</v>
      </c>
      <c r="E12" s="73"/>
      <c r="F12" s="73"/>
    </row>
    <row r="13" spans="1:6">
      <c r="A13" s="138" t="s">
        <v>161</v>
      </c>
      <c r="B13" s="138"/>
      <c r="C13" s="138"/>
      <c r="D13" s="138"/>
      <c r="E13" s="16"/>
      <c r="F13" s="16"/>
    </row>
    <row r="14" spans="1:6">
      <c r="A14" s="141" t="s">
        <v>63</v>
      </c>
      <c r="B14" s="142">
        <f>'Training Level II'!M16+'Training Level II'!M57</f>
        <v>27</v>
      </c>
      <c r="C14" s="143">
        <f>84135/3</f>
        <v>28045</v>
      </c>
      <c r="D14" s="144">
        <f>B14*C14</f>
        <v>757215</v>
      </c>
      <c r="E14" s="16"/>
      <c r="F14" s="16"/>
    </row>
    <row r="15" spans="1:6">
      <c r="A15" s="145" t="s">
        <v>64</v>
      </c>
      <c r="B15" s="146">
        <f>'Training Level II'!D16+'Training Level II'!D57</f>
        <v>26</v>
      </c>
      <c r="C15" s="143">
        <v>15000</v>
      </c>
      <c r="D15" s="144">
        <f t="shared" ref="D15:D24" si="1">B15*C15</f>
        <v>390000</v>
      </c>
      <c r="E15" s="16"/>
      <c r="F15" s="26"/>
    </row>
    <row r="16" spans="1:6">
      <c r="A16" s="145" t="s">
        <v>65</v>
      </c>
      <c r="B16" s="144">
        <f>'Training Level II'!E16+'Training Level II'!E57</f>
        <v>25</v>
      </c>
      <c r="C16" s="143">
        <f>90938/5</f>
        <v>18187.599999999999</v>
      </c>
      <c r="D16" s="144">
        <f t="shared" si="1"/>
        <v>454689.99999999994</v>
      </c>
      <c r="E16" s="16"/>
      <c r="F16" s="16"/>
    </row>
    <row r="17" spans="1:6">
      <c r="A17" s="145" t="s">
        <v>7</v>
      </c>
      <c r="B17" s="144">
        <f>'Training Level II'!G16+'Training Level II'!L16+'Training Level II'!G57+'Training Level II'!L57</f>
        <v>66</v>
      </c>
      <c r="C17" s="143">
        <f>88000/16</f>
        <v>5500</v>
      </c>
      <c r="D17" s="144">
        <f t="shared" si="1"/>
        <v>363000</v>
      </c>
      <c r="E17" s="16"/>
      <c r="F17" s="16"/>
    </row>
    <row r="18" spans="1:6">
      <c r="A18" s="145" t="s">
        <v>9</v>
      </c>
      <c r="B18" s="144">
        <f>'Training Level II'!H16+'Training Level II'!N16+'Training Level II'!H57+'Training Level II'!N57</f>
        <v>59</v>
      </c>
      <c r="C18" s="144">
        <f>210680/16</f>
        <v>13167.5</v>
      </c>
      <c r="D18" s="144">
        <f t="shared" si="1"/>
        <v>776882.5</v>
      </c>
      <c r="E18" s="16"/>
      <c r="F18" s="16"/>
    </row>
    <row r="19" spans="1:6">
      <c r="A19" s="145" t="s">
        <v>12</v>
      </c>
      <c r="B19" s="144">
        <f>'Training Level II'!O16+'Training Level II'!O57</f>
        <v>30</v>
      </c>
      <c r="C19" s="143">
        <f>171370/24</f>
        <v>7140.416666666667</v>
      </c>
      <c r="D19" s="144">
        <f t="shared" si="1"/>
        <v>214212.5</v>
      </c>
      <c r="E19" s="16"/>
      <c r="F19" s="16"/>
    </row>
    <row r="20" spans="1:6" ht="27.75" customHeight="1">
      <c r="A20" s="145" t="s">
        <v>27</v>
      </c>
      <c r="B20" s="144">
        <f>'Training Level II'!I16+'Training Level II'!I57</f>
        <v>16</v>
      </c>
      <c r="C20" s="144">
        <f>34650/2</f>
        <v>17325</v>
      </c>
      <c r="D20" s="144">
        <f t="shared" si="1"/>
        <v>277200</v>
      </c>
      <c r="E20" s="16"/>
      <c r="F20" s="16"/>
    </row>
    <row r="21" spans="1:6">
      <c r="A21" s="145" t="s">
        <v>71</v>
      </c>
      <c r="B21" s="144"/>
      <c r="C21" s="144"/>
      <c r="D21" s="144">
        <f t="shared" si="1"/>
        <v>0</v>
      </c>
      <c r="E21" s="16"/>
      <c r="F21" s="16"/>
    </row>
    <row r="22" spans="1:6">
      <c r="A22" s="145" t="s">
        <v>35</v>
      </c>
      <c r="B22" s="144">
        <f>'Training Level II'!F16+'Training Level II'!F57</f>
        <v>25</v>
      </c>
      <c r="C22" s="144"/>
      <c r="D22" s="144">
        <f t="shared" si="1"/>
        <v>0</v>
      </c>
      <c r="E22" s="16"/>
      <c r="F22" s="16"/>
    </row>
    <row r="23" spans="1:6">
      <c r="A23" s="145" t="s">
        <v>10</v>
      </c>
      <c r="B23" s="144">
        <f>'Training Level II'!J16+'Training Level II'!P16+'Training Level II'!J57+'Training Level II'!P57</f>
        <v>44</v>
      </c>
      <c r="C23" s="144">
        <v>4843.5</v>
      </c>
      <c r="D23" s="144">
        <f t="shared" si="1"/>
        <v>213114</v>
      </c>
      <c r="E23" s="16"/>
      <c r="F23" s="16"/>
    </row>
    <row r="24" spans="1:6">
      <c r="A24" s="145" t="s">
        <v>61</v>
      </c>
      <c r="B24" s="144"/>
      <c r="C24" s="144"/>
      <c r="D24" s="144">
        <f t="shared" si="1"/>
        <v>0</v>
      </c>
      <c r="E24" s="16"/>
      <c r="F24" s="16"/>
    </row>
    <row r="25" spans="1:6">
      <c r="A25" s="73" t="s">
        <v>66</v>
      </c>
      <c r="B25" s="75"/>
      <c r="C25" s="75"/>
      <c r="D25" s="73">
        <f>SUM(D14:D24)</f>
        <v>3446314</v>
      </c>
      <c r="E25" s="73"/>
      <c r="F25" s="73"/>
    </row>
    <row r="26" spans="1:6">
      <c r="A26" s="139" t="s">
        <v>67</v>
      </c>
      <c r="B26" s="139"/>
      <c r="C26" s="139"/>
      <c r="D26" s="139"/>
      <c r="E26" s="16"/>
      <c r="F26" s="16"/>
    </row>
    <row r="27" spans="1:6">
      <c r="A27" s="21" t="s">
        <v>77</v>
      </c>
      <c r="B27" s="24">
        <f>'Infra Status Level II'!D21+'Infra Status Level II'!D82</f>
        <v>74</v>
      </c>
      <c r="C27" s="20">
        <f>2880000/3</f>
        <v>960000</v>
      </c>
      <c r="D27" s="20">
        <f>B27*C27</f>
        <v>71040000</v>
      </c>
      <c r="E27" s="16"/>
      <c r="F27" s="16"/>
    </row>
    <row r="28" spans="1:6">
      <c r="A28" s="21" t="s">
        <v>78</v>
      </c>
      <c r="B28" s="24">
        <f>'Infra Status Level II'!D22+'Infra Status Level II'!D83</f>
        <v>104</v>
      </c>
      <c r="C28" s="20">
        <v>100000</v>
      </c>
      <c r="D28" s="20">
        <f t="shared" ref="D28:D38" si="2">B28*C28</f>
        <v>10400000</v>
      </c>
      <c r="E28" s="16"/>
      <c r="F28" s="16"/>
    </row>
    <row r="29" spans="1:6">
      <c r="A29" s="21" t="s">
        <v>79</v>
      </c>
      <c r="B29" s="24">
        <f>'Infra Status Level II'!E21+'Infra Status Level II'!E82</f>
        <v>131</v>
      </c>
      <c r="C29" s="20"/>
      <c r="D29" s="20">
        <f t="shared" si="2"/>
        <v>0</v>
      </c>
      <c r="E29" s="16"/>
      <c r="F29" s="16"/>
    </row>
    <row r="30" spans="1:6">
      <c r="A30" s="21" t="s">
        <v>78</v>
      </c>
      <c r="B30" s="24">
        <f>'Infra Status Level II'!E22+'Infra Status Level II'!E83</f>
        <v>5</v>
      </c>
      <c r="C30" s="20"/>
      <c r="D30" s="20">
        <f t="shared" si="2"/>
        <v>0</v>
      </c>
      <c r="E30" s="16"/>
      <c r="F30" s="16"/>
    </row>
    <row r="31" spans="1:6">
      <c r="A31" s="20" t="s">
        <v>82</v>
      </c>
      <c r="B31" s="24">
        <f>'Infra Status Level II'!I21+'Infra Status Level II'!I82</f>
        <v>51</v>
      </c>
      <c r="C31" s="20">
        <v>50000</v>
      </c>
      <c r="D31" s="20">
        <f t="shared" si="2"/>
        <v>2550000</v>
      </c>
      <c r="E31" s="16"/>
      <c r="F31" s="16"/>
    </row>
    <row r="32" spans="1:6">
      <c r="A32" s="21" t="s">
        <v>78</v>
      </c>
      <c r="B32" s="24">
        <f>'Infra Status Level II'!I22+'Infra Status Level II'!I83</f>
        <v>26</v>
      </c>
      <c r="C32" s="20">
        <v>15000</v>
      </c>
      <c r="D32" s="20">
        <f t="shared" si="2"/>
        <v>390000</v>
      </c>
      <c r="E32" s="16"/>
      <c r="F32" s="16"/>
    </row>
    <row r="33" spans="1:6">
      <c r="A33" s="21" t="s">
        <v>80</v>
      </c>
      <c r="B33" s="24">
        <f>'Infra Status Level II'!F21+'Infra Status Level II'!F82</f>
        <v>3</v>
      </c>
      <c r="C33" s="20">
        <v>600000</v>
      </c>
      <c r="D33" s="20">
        <f t="shared" si="2"/>
        <v>1800000</v>
      </c>
      <c r="E33" s="16"/>
      <c r="F33" s="16"/>
    </row>
    <row r="34" spans="1:6">
      <c r="A34" s="21" t="s">
        <v>78</v>
      </c>
      <c r="B34" s="24">
        <f>'Infra Status Level II'!F22+'Infra Status Level II'!F83</f>
        <v>1</v>
      </c>
      <c r="C34" s="20">
        <v>200000</v>
      </c>
      <c r="D34" s="20">
        <f t="shared" si="2"/>
        <v>200000</v>
      </c>
      <c r="E34" s="16"/>
      <c r="F34" s="16"/>
    </row>
    <row r="35" spans="1:6">
      <c r="A35" s="20" t="s">
        <v>83</v>
      </c>
      <c r="B35" s="24">
        <f>'Infra Status Level II'!G21+'Infra Status Level II'!G82</f>
        <v>5</v>
      </c>
      <c r="C35" s="20">
        <v>600000</v>
      </c>
      <c r="D35" s="20">
        <f t="shared" si="2"/>
        <v>3000000</v>
      </c>
      <c r="E35" s="16"/>
      <c r="F35" s="16"/>
    </row>
    <row r="36" spans="1:6">
      <c r="A36" s="21" t="s">
        <v>78</v>
      </c>
      <c r="B36" s="24">
        <f>'Infra Status Level II'!G22+'Infra Status Level II'!G83</f>
        <v>0</v>
      </c>
      <c r="C36" s="20"/>
      <c r="D36" s="20">
        <f t="shared" si="2"/>
        <v>0</v>
      </c>
      <c r="E36" s="16"/>
      <c r="F36" s="16"/>
    </row>
    <row r="37" spans="1:6">
      <c r="A37" s="20" t="s">
        <v>81</v>
      </c>
      <c r="B37" s="23">
        <f>'Infra Status Level II'!H21+'Infra Status Level II'!H82</f>
        <v>5</v>
      </c>
      <c r="C37" s="20">
        <v>80000</v>
      </c>
      <c r="D37" s="20">
        <f t="shared" si="2"/>
        <v>400000</v>
      </c>
      <c r="E37" s="16"/>
      <c r="F37" s="16"/>
    </row>
    <row r="38" spans="1:6">
      <c r="A38" s="21" t="s">
        <v>78</v>
      </c>
      <c r="B38" s="23">
        <f>'Infra Status Level II'!H22+'Infra Status Level II'!H83</f>
        <v>0</v>
      </c>
      <c r="C38" s="20"/>
      <c r="D38" s="20">
        <f t="shared" si="2"/>
        <v>0</v>
      </c>
      <c r="E38" s="16"/>
      <c r="F38" s="16"/>
    </row>
    <row r="39" spans="1:6" s="2" customFormat="1">
      <c r="A39" s="15" t="s">
        <v>75</v>
      </c>
      <c r="B39" s="72" t="s">
        <v>160</v>
      </c>
      <c r="C39" s="9"/>
      <c r="D39" s="9"/>
      <c r="E39" s="12"/>
      <c r="F39" s="12"/>
    </row>
    <row r="40" spans="1:6">
      <c r="A40" s="9" t="s">
        <v>74</v>
      </c>
      <c r="B40" s="23">
        <v>292</v>
      </c>
      <c r="C40" s="20"/>
      <c r="D40" s="20">
        <v>2504277</v>
      </c>
      <c r="E40" s="16"/>
      <c r="F40" s="16"/>
    </row>
    <row r="41" spans="1:6">
      <c r="A41" s="9" t="s">
        <v>61</v>
      </c>
      <c r="B41" s="23"/>
      <c r="C41" s="20"/>
      <c r="D41" s="20"/>
      <c r="E41" s="16"/>
      <c r="F41" s="16"/>
    </row>
    <row r="42" spans="1:6">
      <c r="A42" s="73" t="s">
        <v>68</v>
      </c>
      <c r="B42" s="74"/>
      <c r="C42" s="75"/>
      <c r="D42" s="73">
        <f>SUM(D27:D41)</f>
        <v>92284277</v>
      </c>
      <c r="E42" s="73"/>
      <c r="F42" s="73"/>
    </row>
    <row r="43" spans="1:6">
      <c r="A43" s="76" t="s">
        <v>69</v>
      </c>
      <c r="B43" s="77"/>
      <c r="C43" s="78"/>
      <c r="D43" s="76">
        <f>D42+D25+D12</f>
        <v>105402591</v>
      </c>
      <c r="E43" s="76"/>
      <c r="F43" s="76"/>
    </row>
    <row r="44" spans="1:6">
      <c r="A44" s="140"/>
      <c r="B44" s="140"/>
      <c r="C44" s="140"/>
      <c r="D44" s="140"/>
      <c r="E44" s="16"/>
      <c r="F44" s="16"/>
    </row>
  </sheetData>
  <mergeCells count="5">
    <mergeCell ref="A1:D1"/>
    <mergeCell ref="A3:D3"/>
    <mergeCell ref="A13:D13"/>
    <mergeCell ref="A26:D26"/>
    <mergeCell ref="A44:D44"/>
  </mergeCells>
  <pageMargins left="0.32" right="0.31" top="0.36" bottom="0.54" header="0.25" footer="0.3"/>
  <pageSetup scale="93" orientation="portrait" r:id="rId1"/>
  <headerFooter>
    <oddFooter>&amp;LRCH-II SUB PLAN GOALPARA&amp;CLEVEL-II BUDGET&amp;R&amp;P</oddFooter>
  </headerFooter>
  <rowBreaks count="1" manualBreakCount="1">
    <brk id="4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Level II Status and HR sheet</vt:lpstr>
      <vt:lpstr>Training Level II</vt:lpstr>
      <vt:lpstr>Infra Status Level II</vt:lpstr>
      <vt:lpstr>Budget L-2</vt:lpstr>
      <vt:lpstr>'Budget L-2'!Print_Area</vt:lpstr>
      <vt:lpstr>'Budget L-2'!Print_Titles</vt:lpstr>
      <vt:lpstr>'Infra Status Level II'!Print_Titles</vt:lpstr>
      <vt:lpstr>'Level II Status and HR sheet'!Print_Titles</vt:lpstr>
      <vt:lpstr>'Training Level II'!Print_Titles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2010-10-12T04:48:21Z</dcterms:modified>
</cp:coreProperties>
</file>